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Calculation" sheetId="4" r:id="rId1"/>
  </sheets>
  <calcPr calcId="145621" calcOnSave="0"/>
</workbook>
</file>

<file path=xl/calcChain.xml><?xml version="1.0" encoding="utf-8"?>
<calcChain xmlns="http://schemas.openxmlformats.org/spreadsheetml/2006/main">
  <c r="C33" i="4" l="1"/>
  <c r="C32" i="4"/>
  <c r="C21" i="4"/>
  <c r="D14" i="4" s="1"/>
  <c r="D21" i="4" s="1"/>
  <c r="AF18" i="4"/>
  <c r="C17" i="4"/>
  <c r="D13" i="4" s="1"/>
  <c r="C16" i="4"/>
  <c r="C15" i="4"/>
  <c r="E14" i="4" l="1"/>
  <c r="E21" i="4" s="1"/>
  <c r="C36" i="4"/>
  <c r="C34" i="4"/>
  <c r="D15" i="4"/>
  <c r="C19" i="4"/>
  <c r="D16" i="4"/>
  <c r="D17" i="4" s="1"/>
  <c r="D19" i="4" l="1"/>
  <c r="D20" i="4" s="1"/>
  <c r="E13" i="4"/>
  <c r="F14" i="4"/>
  <c r="F21" i="4" s="1"/>
  <c r="C20" i="4"/>
  <c r="C22" i="4" s="1"/>
  <c r="C23" i="4" s="1"/>
  <c r="C24" i="4" s="1"/>
  <c r="C26" i="4" s="1"/>
  <c r="D32" i="4"/>
  <c r="C37" i="4"/>
  <c r="D22" i="4"/>
  <c r="D23" i="4" s="1"/>
  <c r="D25" i="4" s="1"/>
  <c r="D51" i="4" s="1"/>
  <c r="C25" i="4" l="1"/>
  <c r="C51" i="4" s="1"/>
  <c r="D24" i="4"/>
  <c r="D26" i="4" s="1"/>
  <c r="D27" i="4" s="1"/>
  <c r="D28" i="4" s="1"/>
  <c r="C27" i="4"/>
  <c r="C28" i="4" s="1"/>
  <c r="E15" i="4"/>
  <c r="E16" i="4"/>
  <c r="C38" i="4"/>
  <c r="C40" i="4"/>
  <c r="G14" i="4"/>
  <c r="G21" i="4" s="1"/>
  <c r="D33" i="4" l="1"/>
  <c r="C39" i="4"/>
  <c r="C41" i="4" s="1"/>
  <c r="C42" i="4" s="1"/>
  <c r="C43" i="4" s="1"/>
  <c r="C45" i="4" s="1"/>
  <c r="H14" i="4"/>
  <c r="H21" i="4" s="1"/>
  <c r="E17" i="4"/>
  <c r="C46" i="4" l="1"/>
  <c r="C47" i="4" s="1"/>
  <c r="C44" i="4"/>
  <c r="C52" i="4" s="1"/>
  <c r="F13" i="4"/>
  <c r="E19" i="4"/>
  <c r="I14" i="4"/>
  <c r="I21" i="4" s="1"/>
  <c r="D36" i="4"/>
  <c r="D34" i="4"/>
  <c r="E32" i="4" l="1"/>
  <c r="D37" i="4"/>
  <c r="J14" i="4"/>
  <c r="J21" i="4" s="1"/>
  <c r="F16" i="4"/>
  <c r="F17" i="4"/>
  <c r="F15" i="4"/>
  <c r="E20" i="4"/>
  <c r="E22" i="4" s="1"/>
  <c r="E23" i="4" s="1"/>
  <c r="E24" i="4" s="1"/>
  <c r="E26" i="4" s="1"/>
  <c r="E25" i="4" l="1"/>
  <c r="E51" i="4" s="1"/>
  <c r="F19" i="4"/>
  <c r="F20" i="4" s="1"/>
  <c r="G13" i="4"/>
  <c r="K14" i="4"/>
  <c r="K21" i="4" s="1"/>
  <c r="F22" i="4"/>
  <c r="F23" i="4" s="1"/>
  <c r="F25" i="4" s="1"/>
  <c r="F51" i="4" s="1"/>
  <c r="D38" i="4"/>
  <c r="D40" i="4"/>
  <c r="E27" i="4"/>
  <c r="E28" i="4" s="1"/>
  <c r="L14" i="4" l="1"/>
  <c r="L21" i="4" s="1"/>
  <c r="E33" i="4"/>
  <c r="F24" i="4"/>
  <c r="F26" i="4" s="1"/>
  <c r="G16" i="4"/>
  <c r="G17" i="4"/>
  <c r="G15" i="4"/>
  <c r="D39" i="4"/>
  <c r="D41" i="4" s="1"/>
  <c r="D42" i="4" s="1"/>
  <c r="D44" i="4" s="1"/>
  <c r="D52" i="4" s="1"/>
  <c r="H13" i="4" l="1"/>
  <c r="G19" i="4"/>
  <c r="G20" i="4" s="1"/>
  <c r="F27" i="4"/>
  <c r="F28" i="4" s="1"/>
  <c r="D43" i="4"/>
  <c r="D45" i="4" s="1"/>
  <c r="M14" i="4"/>
  <c r="M21" i="4" s="1"/>
  <c r="G22" i="4"/>
  <c r="G23" i="4" s="1"/>
  <c r="G24" i="4" s="1"/>
  <c r="G26" i="4" s="1"/>
  <c r="E34" i="4"/>
  <c r="E36" i="4"/>
  <c r="G27" i="4" l="1"/>
  <c r="G28" i="4" s="1"/>
  <c r="F32" i="4"/>
  <c r="E37" i="4"/>
  <c r="D46" i="4"/>
  <c r="D47" i="4" s="1"/>
  <c r="G25" i="4"/>
  <c r="G51" i="4" s="1"/>
  <c r="H16" i="4"/>
  <c r="H17" i="4" s="1"/>
  <c r="H15" i="4"/>
  <c r="N14" i="4"/>
  <c r="N21" i="4" s="1"/>
  <c r="H19" i="4" l="1"/>
  <c r="H20" i="4" s="1"/>
  <c r="I13" i="4"/>
  <c r="O14" i="4"/>
  <c r="O21" i="4" s="1"/>
  <c r="H22" i="4"/>
  <c r="H23" i="4" s="1"/>
  <c r="H24" i="4" s="1"/>
  <c r="H26" i="4" s="1"/>
  <c r="E38" i="4"/>
  <c r="E40" i="4"/>
  <c r="H27" i="4" l="1"/>
  <c r="H28" i="4" s="1"/>
  <c r="H25" i="4"/>
  <c r="H51" i="4" s="1"/>
  <c r="F33" i="4"/>
  <c r="P14" i="4"/>
  <c r="P21" i="4" s="1"/>
  <c r="E39" i="4"/>
  <c r="E41" i="4" s="1"/>
  <c r="E42" i="4" s="1"/>
  <c r="E43" i="4" s="1"/>
  <c r="E45" i="4" s="1"/>
  <c r="I15" i="4"/>
  <c r="I17" i="4"/>
  <c r="I16" i="4"/>
  <c r="E46" i="4" l="1"/>
  <c r="E47" i="4" s="1"/>
  <c r="E44" i="4"/>
  <c r="E52" i="4" s="1"/>
  <c r="Q14" i="4"/>
  <c r="Q21" i="4" s="1"/>
  <c r="F36" i="4"/>
  <c r="F34" i="4"/>
  <c r="I19" i="4"/>
  <c r="I20" i="4" s="1"/>
  <c r="I22" i="4" s="1"/>
  <c r="I23" i="4" s="1"/>
  <c r="I24" i="4" s="1"/>
  <c r="I26" i="4" s="1"/>
  <c r="I27" i="4" s="1"/>
  <c r="I28" i="4" s="1"/>
  <c r="J13" i="4"/>
  <c r="R14" i="4" l="1"/>
  <c r="R21" i="4" s="1"/>
  <c r="J15" i="4"/>
  <c r="J16" i="4"/>
  <c r="I25" i="4"/>
  <c r="I51" i="4" s="1"/>
  <c r="G32" i="4"/>
  <c r="F37" i="4"/>
  <c r="J17" i="4" l="1"/>
  <c r="S14" i="4"/>
  <c r="S21" i="4" s="1"/>
  <c r="F38" i="4"/>
  <c r="F40" i="4"/>
  <c r="T14" i="4" l="1"/>
  <c r="T21" i="4" s="1"/>
  <c r="J19" i="4"/>
  <c r="K13" i="4"/>
  <c r="F39" i="4"/>
  <c r="F41" i="4" s="1"/>
  <c r="F42" i="4" s="1"/>
  <c r="F43" i="4" s="1"/>
  <c r="F45" i="4" s="1"/>
  <c r="G33" i="4"/>
  <c r="F46" i="4" l="1"/>
  <c r="F47" i="4" s="1"/>
  <c r="F44" i="4"/>
  <c r="F52" i="4" s="1"/>
  <c r="K16" i="4"/>
  <c r="K15" i="4"/>
  <c r="K17" i="4"/>
  <c r="U14" i="4"/>
  <c r="U21" i="4" s="1"/>
  <c r="J20" i="4"/>
  <c r="J22" i="4" s="1"/>
  <c r="J23" i="4" s="1"/>
  <c r="J24" i="4" s="1"/>
  <c r="J26" i="4" s="1"/>
  <c r="J27" i="4" s="1"/>
  <c r="J28" i="4" s="1"/>
  <c r="G36" i="4"/>
  <c r="G34" i="4"/>
  <c r="V14" i="4" l="1"/>
  <c r="V21" i="4" s="1"/>
  <c r="L13" i="4"/>
  <c r="K19" i="4"/>
  <c r="K20" i="4" s="1"/>
  <c r="K22" i="4" s="1"/>
  <c r="K23" i="4" s="1"/>
  <c r="H32" i="4"/>
  <c r="G37" i="4"/>
  <c r="J25" i="4"/>
  <c r="J51" i="4" s="1"/>
  <c r="K24" i="4" l="1"/>
  <c r="K26" i="4" s="1"/>
  <c r="K27" i="4" s="1"/>
  <c r="K28" i="4" s="1"/>
  <c r="K25" i="4"/>
  <c r="K51" i="4" s="1"/>
  <c r="G38" i="4"/>
  <c r="G40" i="4"/>
  <c r="L15" i="4"/>
  <c r="L16" i="4"/>
  <c r="L17" i="4" s="1"/>
  <c r="W14" i="4"/>
  <c r="W21" i="4" s="1"/>
  <c r="M13" i="4" l="1"/>
  <c r="L19" i="4"/>
  <c r="L20" i="4" s="1"/>
  <c r="G39" i="4"/>
  <c r="G41" i="4" s="1"/>
  <c r="G42" i="4" s="1"/>
  <c r="G43" i="4" s="1"/>
  <c r="G45" i="4" s="1"/>
  <c r="X14" i="4"/>
  <c r="X21" i="4" s="1"/>
  <c r="L22" i="4"/>
  <c r="L23" i="4" s="1"/>
  <c r="L24" i="4" s="1"/>
  <c r="L26" i="4" s="1"/>
  <c r="L27" i="4" s="1"/>
  <c r="L28" i="4" s="1"/>
  <c r="H33" i="4"/>
  <c r="G46" i="4" l="1"/>
  <c r="G47" i="4" s="1"/>
  <c r="G44" i="4"/>
  <c r="G52" i="4" s="1"/>
  <c r="Y14" i="4"/>
  <c r="Y21" i="4" s="1"/>
  <c r="H36" i="4"/>
  <c r="H34" i="4"/>
  <c r="L25" i="4"/>
  <c r="L51" i="4" s="1"/>
  <c r="M15" i="4"/>
  <c r="M16" i="4"/>
  <c r="Z14" i="4" l="1"/>
  <c r="Z21" i="4" s="1"/>
  <c r="M17" i="4"/>
  <c r="I32" i="4"/>
  <c r="H37" i="4"/>
  <c r="N13" i="4" l="1"/>
  <c r="M19" i="4"/>
  <c r="H38" i="4"/>
  <c r="H40" i="4"/>
  <c r="AA14" i="4"/>
  <c r="AA21" i="4" s="1"/>
  <c r="I33" i="4" l="1"/>
  <c r="M20" i="4"/>
  <c r="M22" i="4" s="1"/>
  <c r="M23" i="4" s="1"/>
  <c r="M25" i="4" s="1"/>
  <c r="M51" i="4" s="1"/>
  <c r="H39" i="4"/>
  <c r="H41" i="4" s="1"/>
  <c r="H42" i="4" s="1"/>
  <c r="H43" i="4" s="1"/>
  <c r="H45" i="4" s="1"/>
  <c r="H46" i="4" s="1"/>
  <c r="H47" i="4" s="1"/>
  <c r="M24" i="4"/>
  <c r="M26" i="4" s="1"/>
  <c r="M27" i="4" s="1"/>
  <c r="M28" i="4" s="1"/>
  <c r="N16" i="4"/>
  <c r="N15" i="4"/>
  <c r="AB14" i="4"/>
  <c r="AB21" i="4" s="1"/>
  <c r="H44" i="4" l="1"/>
  <c r="H52" i="4" s="1"/>
  <c r="AC14" i="4"/>
  <c r="AC21" i="4" s="1"/>
  <c r="I34" i="4"/>
  <c r="I36" i="4"/>
  <c r="N17" i="4"/>
  <c r="J32" i="4" l="1"/>
  <c r="I37" i="4"/>
  <c r="N19" i="4"/>
  <c r="O13" i="4"/>
  <c r="AD14" i="4"/>
  <c r="AD21" i="4" s="1"/>
  <c r="AE14" i="4" l="1"/>
  <c r="AE21" i="4" s="1"/>
  <c r="O16" i="4"/>
  <c r="O17" i="4"/>
  <c r="O15" i="4"/>
  <c r="N20" i="4"/>
  <c r="N22" i="4" s="1"/>
  <c r="N23" i="4" s="1"/>
  <c r="N24" i="4" s="1"/>
  <c r="N26" i="4" s="1"/>
  <c r="N27" i="4" s="1"/>
  <c r="N28" i="4" s="1"/>
  <c r="I38" i="4"/>
  <c r="I40" i="4"/>
  <c r="N25" i="4" l="1"/>
  <c r="N51" i="4" s="1"/>
  <c r="P13" i="4"/>
  <c r="O19" i="4"/>
  <c r="O20" i="4" s="1"/>
  <c r="O22" i="4"/>
  <c r="O23" i="4" s="1"/>
  <c r="O25" i="4" s="1"/>
  <c r="O51" i="4" s="1"/>
  <c r="J33" i="4"/>
  <c r="I39" i="4"/>
  <c r="I41" i="4" s="1"/>
  <c r="I42" i="4" s="1"/>
  <c r="I44" i="4" s="1"/>
  <c r="I52" i="4" s="1"/>
  <c r="AF14" i="4"/>
  <c r="AF21" i="4" s="1"/>
  <c r="I43" i="4" l="1"/>
  <c r="I45" i="4" s="1"/>
  <c r="I46" i="4" s="1"/>
  <c r="I47" i="4" s="1"/>
  <c r="P15" i="4"/>
  <c r="P16" i="4"/>
  <c r="O24" i="4"/>
  <c r="O26" i="4" s="1"/>
  <c r="O27" i="4" s="1"/>
  <c r="O28" i="4" s="1"/>
  <c r="J36" i="4"/>
  <c r="J34" i="4"/>
  <c r="K32" i="4" l="1"/>
  <c r="J37" i="4"/>
  <c r="P17" i="4"/>
  <c r="P19" i="4" l="1"/>
  <c r="Q13" i="4"/>
  <c r="J38" i="4"/>
  <c r="J40" i="4"/>
  <c r="K33" i="4" l="1"/>
  <c r="J39" i="4"/>
  <c r="J41" i="4" s="1"/>
  <c r="J42" i="4" s="1"/>
  <c r="J44" i="4" s="1"/>
  <c r="J52" i="4" s="1"/>
  <c r="P20" i="4"/>
  <c r="P22" i="4" s="1"/>
  <c r="P23" i="4" s="1"/>
  <c r="P24" i="4" s="1"/>
  <c r="P26" i="4" s="1"/>
  <c r="P27" i="4" s="1"/>
  <c r="P28" i="4" s="1"/>
  <c r="Q15" i="4"/>
  <c r="Q17" i="4"/>
  <c r="Q16" i="4"/>
  <c r="Q19" i="4" l="1"/>
  <c r="Q20" i="4" s="1"/>
  <c r="R13" i="4"/>
  <c r="J43" i="4"/>
  <c r="J45" i="4" s="1"/>
  <c r="J46" i="4" s="1"/>
  <c r="J47" i="4" s="1"/>
  <c r="P25" i="4"/>
  <c r="P51" i="4" s="1"/>
  <c r="Q22" i="4"/>
  <c r="Q23" i="4" s="1"/>
  <c r="Q24" i="4" s="1"/>
  <c r="Q26" i="4" s="1"/>
  <c r="Q27" i="4" s="1"/>
  <c r="Q28" i="4" s="1"/>
  <c r="K34" i="4"/>
  <c r="K36" i="4"/>
  <c r="Q25" i="4" l="1"/>
  <c r="Q51" i="4" s="1"/>
  <c r="L32" i="4"/>
  <c r="K37" i="4"/>
  <c r="R16" i="4"/>
  <c r="R15" i="4"/>
  <c r="R17" i="4" l="1"/>
  <c r="K38" i="4"/>
  <c r="K40" i="4"/>
  <c r="K39" i="4" l="1"/>
  <c r="K41" i="4" s="1"/>
  <c r="K42" i="4" s="1"/>
  <c r="K44" i="4" s="1"/>
  <c r="K52" i="4" s="1"/>
  <c r="R19" i="4"/>
  <c r="S13" i="4"/>
  <c r="L33" i="4"/>
  <c r="K43" i="4"/>
  <c r="K45" i="4" s="1"/>
  <c r="K46" i="4" s="1"/>
  <c r="K47" i="4" s="1"/>
  <c r="L34" i="4" l="1"/>
  <c r="L36" i="4"/>
  <c r="S16" i="4"/>
  <c r="S15" i="4"/>
  <c r="S17" i="4"/>
  <c r="R20" i="4"/>
  <c r="R22" i="4" s="1"/>
  <c r="R23" i="4" s="1"/>
  <c r="R24" i="4" s="1"/>
  <c r="R26" i="4" s="1"/>
  <c r="R27" i="4" s="1"/>
  <c r="R28" i="4" s="1"/>
  <c r="R25" i="4" l="1"/>
  <c r="R51" i="4" s="1"/>
  <c r="T13" i="4"/>
  <c r="S19" i="4"/>
  <c r="S20" i="4" s="1"/>
  <c r="S22" i="4" s="1"/>
  <c r="S23" i="4" s="1"/>
  <c r="M32" i="4"/>
  <c r="L37" i="4"/>
  <c r="S25" i="4" l="1"/>
  <c r="S51" i="4" s="1"/>
  <c r="S24" i="4"/>
  <c r="S26" i="4" s="1"/>
  <c r="S27" i="4" s="1"/>
  <c r="S28" i="4" s="1"/>
  <c r="L38" i="4"/>
  <c r="L40" i="4"/>
  <c r="T15" i="4"/>
  <c r="T16" i="4"/>
  <c r="T17" i="4" s="1"/>
  <c r="T19" i="4" l="1"/>
  <c r="T20" i="4" s="1"/>
  <c r="U13" i="4"/>
  <c r="M33" i="4"/>
  <c r="T22" i="4"/>
  <c r="T23" i="4" s="1"/>
  <c r="T25" i="4" s="1"/>
  <c r="T51" i="4" s="1"/>
  <c r="L39" i="4"/>
  <c r="L41" i="4" s="1"/>
  <c r="L42" i="4" s="1"/>
  <c r="L44" i="4" s="1"/>
  <c r="L52" i="4" s="1"/>
  <c r="L43" i="4" l="1"/>
  <c r="L45" i="4" s="1"/>
  <c r="L46" i="4" s="1"/>
  <c r="L47" i="4" s="1"/>
  <c r="M34" i="4"/>
  <c r="M36" i="4"/>
  <c r="T24" i="4"/>
  <c r="T26" i="4" s="1"/>
  <c r="T27" i="4" s="1"/>
  <c r="T28" i="4" s="1"/>
  <c r="U15" i="4"/>
  <c r="U16" i="4"/>
  <c r="U17" i="4" l="1"/>
  <c r="N32" i="4"/>
  <c r="M37" i="4"/>
  <c r="M38" i="4" l="1"/>
  <c r="M40" i="4"/>
  <c r="V13" i="4"/>
  <c r="U19" i="4"/>
  <c r="V16" i="4" l="1"/>
  <c r="V17" i="4"/>
  <c r="V15" i="4"/>
  <c r="M39" i="4"/>
  <c r="M41" i="4" s="1"/>
  <c r="M42" i="4" s="1"/>
  <c r="M44" i="4" s="1"/>
  <c r="M52" i="4" s="1"/>
  <c r="U20" i="4"/>
  <c r="U22" i="4" s="1"/>
  <c r="U23" i="4" s="1"/>
  <c r="U24" i="4" s="1"/>
  <c r="U26" i="4" s="1"/>
  <c r="U27" i="4" s="1"/>
  <c r="U28" i="4" s="1"/>
  <c r="M43" i="4"/>
  <c r="M45" i="4" s="1"/>
  <c r="M46" i="4" s="1"/>
  <c r="M47" i="4" s="1"/>
  <c r="N33" i="4"/>
  <c r="U25" i="4" l="1"/>
  <c r="U51" i="4" s="1"/>
  <c r="V19" i="4"/>
  <c r="V20" i="4" s="1"/>
  <c r="W13" i="4"/>
  <c r="N34" i="4"/>
  <c r="N36" i="4"/>
  <c r="V22" i="4"/>
  <c r="V23" i="4" s="1"/>
  <c r="V24" i="4" s="1"/>
  <c r="V26" i="4" s="1"/>
  <c r="V27" i="4" s="1"/>
  <c r="V28" i="4" s="1"/>
  <c r="V25" i="4" l="1"/>
  <c r="V51" i="4" s="1"/>
  <c r="O32" i="4"/>
  <c r="N37" i="4"/>
  <c r="W16" i="4"/>
  <c r="W17" i="4"/>
  <c r="W15" i="4"/>
  <c r="X13" i="4" l="1"/>
  <c r="W19" i="4"/>
  <c r="W20" i="4" s="1"/>
  <c r="W22" i="4" s="1"/>
  <c r="W23" i="4" s="1"/>
  <c r="W24" i="4" s="1"/>
  <c r="W26" i="4" s="1"/>
  <c r="W27" i="4" s="1"/>
  <c r="W28" i="4" s="1"/>
  <c r="N38" i="4"/>
  <c r="N40" i="4"/>
  <c r="N39" i="4" l="1"/>
  <c r="N41" i="4" s="1"/>
  <c r="N42" i="4" s="1"/>
  <c r="N44" i="4" s="1"/>
  <c r="N52" i="4" s="1"/>
  <c r="X15" i="4"/>
  <c r="X16" i="4"/>
  <c r="N43" i="4"/>
  <c r="N45" i="4" s="1"/>
  <c r="N46" i="4" s="1"/>
  <c r="N47" i="4" s="1"/>
  <c r="O33" i="4"/>
  <c r="W25" i="4"/>
  <c r="W51" i="4" s="1"/>
  <c r="X17" i="4" l="1"/>
  <c r="O36" i="4"/>
  <c r="O34" i="4"/>
  <c r="P32" i="4" l="1"/>
  <c r="O37" i="4"/>
  <c r="X19" i="4"/>
  <c r="Y13" i="4"/>
  <c r="X20" i="4" l="1"/>
  <c r="X22" i="4" s="1"/>
  <c r="X23" i="4" s="1"/>
  <c r="X24" i="4" s="1"/>
  <c r="X26" i="4" s="1"/>
  <c r="X27" i="4" s="1"/>
  <c r="X28" i="4" s="1"/>
  <c r="Y15" i="4"/>
  <c r="Y16" i="4"/>
  <c r="O38" i="4"/>
  <c r="O40" i="4"/>
  <c r="O39" i="4" l="1"/>
  <c r="O41" i="4" s="1"/>
  <c r="O42" i="4" s="1"/>
  <c r="O44" i="4" s="1"/>
  <c r="O52" i="4" s="1"/>
  <c r="P33" i="4"/>
  <c r="Y17" i="4"/>
  <c r="X25" i="4"/>
  <c r="X51" i="4" s="1"/>
  <c r="O43" i="4" l="1"/>
  <c r="O45" i="4" s="1"/>
  <c r="O46" i="4" s="1"/>
  <c r="O47" i="4" s="1"/>
  <c r="Y19" i="4"/>
  <c r="Z13" i="4"/>
  <c r="P34" i="4"/>
  <c r="P36" i="4"/>
  <c r="Q32" i="4" l="1"/>
  <c r="P37" i="4"/>
  <c r="Z16" i="4"/>
  <c r="Z17" i="4"/>
  <c r="Z15" i="4"/>
  <c r="Y20" i="4"/>
  <c r="Y22" i="4" s="1"/>
  <c r="Y23" i="4" s="1"/>
  <c r="Y24" i="4" s="1"/>
  <c r="Y26" i="4" s="1"/>
  <c r="Y27" i="4" s="1"/>
  <c r="Y28" i="4" s="1"/>
  <c r="P38" i="4" l="1"/>
  <c r="P40" i="4"/>
  <c r="Y25" i="4"/>
  <c r="Y51" i="4" s="1"/>
  <c r="Z19" i="4"/>
  <c r="Z20" i="4" s="1"/>
  <c r="Z22" i="4" s="1"/>
  <c r="Z23" i="4" s="1"/>
  <c r="Z24" i="4" s="1"/>
  <c r="Z26" i="4" s="1"/>
  <c r="Z27" i="4" s="1"/>
  <c r="Z28" i="4" s="1"/>
  <c r="AA13" i="4"/>
  <c r="AA16" i="4" l="1"/>
  <c r="AA15" i="4"/>
  <c r="AA17" i="4"/>
  <c r="P39" i="4"/>
  <c r="P41" i="4" s="1"/>
  <c r="P42" i="4" s="1"/>
  <c r="P44" i="4" s="1"/>
  <c r="P52" i="4" s="1"/>
  <c r="Q33" i="4"/>
  <c r="Z25" i="4"/>
  <c r="Z51" i="4" s="1"/>
  <c r="Q34" i="4" l="1"/>
  <c r="Q36" i="4"/>
  <c r="P43" i="4"/>
  <c r="P45" i="4" s="1"/>
  <c r="P46" i="4" s="1"/>
  <c r="P47" i="4" s="1"/>
  <c r="AB13" i="4"/>
  <c r="AA19" i="4"/>
  <c r="AA20" i="4" s="1"/>
  <c r="AA22" i="4" s="1"/>
  <c r="AA23" i="4" s="1"/>
  <c r="AA24" i="4" s="1"/>
  <c r="AA26" i="4" s="1"/>
  <c r="AA27" i="4" s="1"/>
  <c r="AA28" i="4" s="1"/>
  <c r="AA25" i="4" l="1"/>
  <c r="AA51" i="4" s="1"/>
  <c r="AB15" i="4"/>
  <c r="AB16" i="4"/>
  <c r="R32" i="4"/>
  <c r="Q37" i="4"/>
  <c r="AB17" i="4" l="1"/>
  <c r="Q38" i="4"/>
  <c r="Q40" i="4"/>
  <c r="R33" i="4" l="1"/>
  <c r="AC13" i="4"/>
  <c r="AB19" i="4"/>
  <c r="Q39" i="4"/>
  <c r="Q41" i="4" s="1"/>
  <c r="Q42" i="4" s="1"/>
  <c r="Q43" i="4" s="1"/>
  <c r="Q45" i="4" s="1"/>
  <c r="Q46" i="4" s="1"/>
  <c r="Q47" i="4" s="1"/>
  <c r="Q44" i="4" l="1"/>
  <c r="Q52" i="4" s="1"/>
  <c r="R34" i="4"/>
  <c r="R36" i="4"/>
  <c r="AB20" i="4"/>
  <c r="AB22" i="4" s="1"/>
  <c r="AB23" i="4" s="1"/>
  <c r="AB24" i="4" s="1"/>
  <c r="AB26" i="4" s="1"/>
  <c r="AB27" i="4" s="1"/>
  <c r="AB28" i="4" s="1"/>
  <c r="AC17" i="4"/>
  <c r="AC15" i="4"/>
  <c r="AC16" i="4"/>
  <c r="AD13" i="4" l="1"/>
  <c r="AC19" i="4"/>
  <c r="AC20" i="4" s="1"/>
  <c r="S32" i="4"/>
  <c r="R37" i="4"/>
  <c r="AB25" i="4"/>
  <c r="AB51" i="4" s="1"/>
  <c r="AC22" i="4"/>
  <c r="AC23" i="4" s="1"/>
  <c r="AC24" i="4" s="1"/>
  <c r="AC26" i="4" s="1"/>
  <c r="AC27" i="4" s="1"/>
  <c r="AC28" i="4" s="1"/>
  <c r="AC25" i="4" l="1"/>
  <c r="AC51" i="4" s="1"/>
  <c r="R38" i="4"/>
  <c r="R40" i="4"/>
  <c r="AD16" i="4"/>
  <c r="AD15" i="4"/>
  <c r="AD17" i="4"/>
  <c r="S33" i="4" l="1"/>
  <c r="AD19" i="4"/>
  <c r="AD20" i="4" s="1"/>
  <c r="AE13" i="4"/>
  <c r="AD22" i="4"/>
  <c r="AD23" i="4" s="1"/>
  <c r="AD24" i="4" s="1"/>
  <c r="AD26" i="4" s="1"/>
  <c r="AD27" i="4" s="1"/>
  <c r="AD28" i="4" s="1"/>
  <c r="R39" i="4"/>
  <c r="R41" i="4" s="1"/>
  <c r="R42" i="4" s="1"/>
  <c r="R44" i="4" s="1"/>
  <c r="R52" i="4" s="1"/>
  <c r="AD25" i="4" l="1"/>
  <c r="AD51" i="4" s="1"/>
  <c r="AE16" i="4"/>
  <c r="AE17" i="4"/>
  <c r="AE15" i="4"/>
  <c r="R43" i="4"/>
  <c r="R45" i="4" s="1"/>
  <c r="R46" i="4" s="1"/>
  <c r="R47" i="4" s="1"/>
  <c r="S36" i="4"/>
  <c r="S34" i="4"/>
  <c r="T32" i="4" l="1"/>
  <c r="S37" i="4"/>
  <c r="AF13" i="4"/>
  <c r="AE19" i="4"/>
  <c r="AE20" i="4" s="1"/>
  <c r="AE22" i="4"/>
  <c r="AE23" i="4" s="1"/>
  <c r="AE25" i="4" s="1"/>
  <c r="AE51" i="4" s="1"/>
  <c r="S38" i="4" l="1"/>
  <c r="S40" i="4"/>
  <c r="AE24" i="4"/>
  <c r="AE26" i="4" s="1"/>
  <c r="AE27" i="4" s="1"/>
  <c r="AE28" i="4" s="1"/>
  <c r="AF15" i="4"/>
  <c r="AF16" i="4"/>
  <c r="AF17" i="4" l="1"/>
  <c r="T33" i="4"/>
  <c r="S39" i="4"/>
  <c r="S41" i="4" s="1"/>
  <c r="S42" i="4" s="1"/>
  <c r="S43" i="4" s="1"/>
  <c r="S45" i="4" s="1"/>
  <c r="S46" i="4" s="1"/>
  <c r="S47" i="4" s="1"/>
  <c r="S44" i="4" l="1"/>
  <c r="S52" i="4" s="1"/>
  <c r="T36" i="4"/>
  <c r="T34" i="4"/>
  <c r="AF19" i="4"/>
  <c r="AF20" i="4" l="1"/>
  <c r="AF22" i="4" s="1"/>
  <c r="AF23" i="4" s="1"/>
  <c r="AF24" i="4" s="1"/>
  <c r="AF26" i="4" s="1"/>
  <c r="AF27" i="4" s="1"/>
  <c r="AF28" i="4" s="1"/>
  <c r="U32" i="4"/>
  <c r="T37" i="4"/>
  <c r="T38" i="4" l="1"/>
  <c r="T40" i="4"/>
  <c r="AF25" i="4"/>
  <c r="AF51" i="4" s="1"/>
  <c r="C54" i="4" s="1"/>
  <c r="U33" i="4" l="1"/>
  <c r="T39" i="4"/>
  <c r="T41" i="4" s="1"/>
  <c r="T42" i="4" s="1"/>
  <c r="T43" i="4" s="1"/>
  <c r="T45" i="4" s="1"/>
  <c r="T46" i="4" s="1"/>
  <c r="T47" i="4" s="1"/>
  <c r="T44" i="4" l="1"/>
  <c r="T52" i="4" s="1"/>
  <c r="U36" i="4"/>
  <c r="U34" i="4"/>
  <c r="V32" i="4" l="1"/>
  <c r="U37" i="4"/>
  <c r="U38" i="4" l="1"/>
  <c r="U40" i="4"/>
  <c r="U39" i="4" l="1"/>
  <c r="U41" i="4" s="1"/>
  <c r="U42" i="4" s="1"/>
  <c r="U44" i="4" s="1"/>
  <c r="U52" i="4" s="1"/>
  <c r="V33" i="4"/>
  <c r="V34" i="4" l="1"/>
  <c r="V36" i="4"/>
  <c r="U43" i="4"/>
  <c r="U45" i="4" s="1"/>
  <c r="U46" i="4" s="1"/>
  <c r="U47" i="4" s="1"/>
  <c r="W32" i="4" l="1"/>
  <c r="V37" i="4"/>
  <c r="V38" i="4" l="1"/>
  <c r="V40" i="4"/>
  <c r="W33" i="4" l="1"/>
  <c r="V39" i="4"/>
  <c r="V41" i="4" s="1"/>
  <c r="V42" i="4" s="1"/>
  <c r="V43" i="4" s="1"/>
  <c r="V45" i="4" s="1"/>
  <c r="V46" i="4" s="1"/>
  <c r="V47" i="4" s="1"/>
  <c r="V44" i="4" l="1"/>
  <c r="V52" i="4" s="1"/>
  <c r="W36" i="4"/>
  <c r="W34" i="4"/>
  <c r="X32" i="4" l="1"/>
  <c r="W37" i="4"/>
  <c r="W38" i="4" l="1"/>
  <c r="W40" i="4"/>
  <c r="X33" i="4" l="1"/>
  <c r="W39" i="4"/>
  <c r="W41" i="4" s="1"/>
  <c r="W42" i="4" s="1"/>
  <c r="W44" i="4" s="1"/>
  <c r="W52" i="4" s="1"/>
  <c r="W43" i="4" l="1"/>
  <c r="W45" i="4" s="1"/>
  <c r="W46" i="4" s="1"/>
  <c r="W47" i="4" s="1"/>
  <c r="X34" i="4"/>
  <c r="X36" i="4"/>
  <c r="Y32" i="4" l="1"/>
  <c r="X37" i="4"/>
  <c r="X38" i="4" l="1"/>
  <c r="X40" i="4"/>
  <c r="X39" i="4" l="1"/>
  <c r="X41" i="4" s="1"/>
  <c r="X42" i="4" s="1"/>
  <c r="X44" i="4" s="1"/>
  <c r="X52" i="4" s="1"/>
  <c r="Y33" i="4"/>
  <c r="Y34" i="4" l="1"/>
  <c r="Y36" i="4"/>
  <c r="X43" i="4"/>
  <c r="X45" i="4" s="1"/>
  <c r="X46" i="4" s="1"/>
  <c r="X47" i="4" s="1"/>
  <c r="Z32" i="4" l="1"/>
  <c r="Y37" i="4"/>
  <c r="Y38" i="4" l="1"/>
  <c r="Y40" i="4"/>
  <c r="Y39" i="4" l="1"/>
  <c r="Y41" i="4" s="1"/>
  <c r="Y42" i="4" s="1"/>
  <c r="Y44" i="4" s="1"/>
  <c r="Y52" i="4" s="1"/>
  <c r="Y43" i="4"/>
  <c r="Y45" i="4" s="1"/>
  <c r="Y46" i="4" s="1"/>
  <c r="Y47" i="4" s="1"/>
  <c r="Z33" i="4"/>
  <c r="Z36" i="4" l="1"/>
  <c r="Z34" i="4"/>
  <c r="AA32" i="4" l="1"/>
  <c r="Z37" i="4"/>
  <c r="Z38" i="4" l="1"/>
  <c r="Z40" i="4"/>
  <c r="AA33" i="4" l="1"/>
  <c r="Z39" i="4"/>
  <c r="Z41" i="4" s="1"/>
  <c r="Z42" i="4" s="1"/>
  <c r="Z43" i="4" s="1"/>
  <c r="Z45" i="4" s="1"/>
  <c r="Z46" i="4" s="1"/>
  <c r="Z47" i="4" s="1"/>
  <c r="Z44" i="4" l="1"/>
  <c r="Z52" i="4" s="1"/>
  <c r="AA36" i="4"/>
  <c r="AA34" i="4"/>
  <c r="AB32" i="4" l="1"/>
  <c r="AA37" i="4"/>
  <c r="AA38" i="4" l="1"/>
  <c r="AA40" i="4"/>
  <c r="AB33" i="4" l="1"/>
  <c r="AA39" i="4"/>
  <c r="AA41" i="4" s="1"/>
  <c r="AA42" i="4" s="1"/>
  <c r="AA43" i="4" s="1"/>
  <c r="AA45" i="4" s="1"/>
  <c r="AA46" i="4" s="1"/>
  <c r="AA47" i="4" s="1"/>
  <c r="AA44" i="4" l="1"/>
  <c r="AA52" i="4" s="1"/>
  <c r="AB34" i="4"/>
  <c r="AB36" i="4"/>
  <c r="AC32" i="4" l="1"/>
  <c r="AB37" i="4"/>
  <c r="AB38" i="4" l="1"/>
  <c r="AB40" i="4"/>
  <c r="AC33" i="4" l="1"/>
  <c r="AB39" i="4"/>
  <c r="AB41" i="4" s="1"/>
  <c r="AB42" i="4" s="1"/>
  <c r="AB43" i="4" s="1"/>
  <c r="AB45" i="4" s="1"/>
  <c r="AB46" i="4" s="1"/>
  <c r="AB47" i="4" s="1"/>
  <c r="AB44" i="4" l="1"/>
  <c r="AB52" i="4" s="1"/>
  <c r="AC34" i="4"/>
  <c r="AC36" i="4"/>
  <c r="AD32" i="4" l="1"/>
  <c r="AC37" i="4"/>
  <c r="AC38" i="4" l="1"/>
  <c r="AC40" i="4"/>
  <c r="AC39" i="4" l="1"/>
  <c r="AC41" i="4" s="1"/>
  <c r="AC42" i="4" s="1"/>
  <c r="AC44" i="4" s="1"/>
  <c r="AC52" i="4" s="1"/>
  <c r="AD33" i="4"/>
  <c r="AC43" i="4" l="1"/>
  <c r="AC45" i="4" s="1"/>
  <c r="AC46" i="4" s="1"/>
  <c r="AC47" i="4" s="1"/>
  <c r="AD34" i="4"/>
  <c r="AD36" i="4"/>
  <c r="AE32" i="4" l="1"/>
  <c r="AD37" i="4"/>
  <c r="AD38" i="4" l="1"/>
  <c r="AD40" i="4"/>
  <c r="AE33" i="4" l="1"/>
  <c r="AD39" i="4"/>
  <c r="AD41" i="4" s="1"/>
  <c r="AD42" i="4" s="1"/>
  <c r="AD43" i="4" s="1"/>
  <c r="AD45" i="4" s="1"/>
  <c r="AD46" i="4" s="1"/>
  <c r="AD47" i="4" s="1"/>
  <c r="AD44" i="4" l="1"/>
  <c r="AD52" i="4" s="1"/>
  <c r="AE36" i="4"/>
  <c r="AE34" i="4"/>
  <c r="AF32" i="4" l="1"/>
  <c r="AE37" i="4"/>
  <c r="AE38" i="4" l="1"/>
  <c r="AE40" i="4"/>
  <c r="AF33" i="4" l="1"/>
  <c r="AE39" i="4"/>
  <c r="AE41" i="4" s="1"/>
  <c r="AE42" i="4" s="1"/>
  <c r="AE43" i="4" s="1"/>
  <c r="AE45" i="4" s="1"/>
  <c r="AE46" i="4" s="1"/>
  <c r="AE47" i="4" s="1"/>
  <c r="AF37" i="4" l="1"/>
  <c r="AF36" i="4"/>
  <c r="AF34" i="4"/>
  <c r="AE44" i="4"/>
  <c r="AE52" i="4" s="1"/>
  <c r="AF38" i="4" l="1"/>
  <c r="AF40" i="4"/>
  <c r="AF39" i="4" l="1"/>
  <c r="AF41" i="4" s="1"/>
  <c r="AF42" i="4" s="1"/>
  <c r="AF44" i="4" s="1"/>
  <c r="AF52" i="4" s="1"/>
  <c r="C55" i="4" s="1"/>
  <c r="AF43" i="4" l="1"/>
  <c r="AF45" i="4" s="1"/>
  <c r="AF46" i="4" s="1"/>
  <c r="AF47" i="4" s="1"/>
</calcChain>
</file>

<file path=xl/comments1.xml><?xml version="1.0" encoding="utf-8"?>
<comments xmlns="http://schemas.openxmlformats.org/spreadsheetml/2006/main">
  <authors>
    <author>Alisa Popova</author>
  </authors>
  <commentList>
    <comment ref="B9" authorId="0">
      <text>
        <r>
          <rPr>
            <sz val="8"/>
            <color indexed="81"/>
            <rFont val="Tahoma"/>
            <family val="2"/>
            <charset val="204"/>
          </rPr>
          <t>Льгота на долгосроное владение (НДФЛ = 0% с прибыли от продажи актива, начиная с указнного года).
Чтобы отключить, поставьте 99. Обычное значение = 3</t>
        </r>
      </text>
    </comment>
    <comment ref="B10" authorId="0">
      <text>
        <r>
          <rPr>
            <sz val="9"/>
            <color indexed="81"/>
            <rFont val="Tahoma"/>
            <family val="2"/>
            <charset val="204"/>
          </rPr>
          <t>1 = да
0 = нет</t>
        </r>
      </text>
    </comment>
  </commentList>
</comments>
</file>

<file path=xl/sharedStrings.xml><?xml version="1.0" encoding="utf-8"?>
<sst xmlns="http://schemas.openxmlformats.org/spreadsheetml/2006/main" count="85" uniqueCount="31">
  <si>
    <t>Выплата дохода vs Формирование дохода путем продажи части активов</t>
  </si>
  <si>
    <t>Год</t>
  </si>
  <si>
    <t>Полная доходность</t>
  </si>
  <si>
    <t>Дивиденды (к цене на начало года)</t>
  </si>
  <si>
    <t>Комиссия</t>
  </si>
  <si>
    <t>Налог</t>
  </si>
  <si>
    <t>ЛДВ, после года:</t>
  </si>
  <si>
    <t>Округлять штуки к ближайшему целому:</t>
  </si>
  <si>
    <t>Фонд A (выплачивает дивиденды)</t>
  </si>
  <si>
    <t>Цена на начало, руб.</t>
  </si>
  <si>
    <t>Остаток на начало, шт</t>
  </si>
  <si>
    <t>Баланс на начало, руб. (уменьшенный на вывод)</t>
  </si>
  <si>
    <t>Баланс на начало, руб.</t>
  </si>
  <si>
    <t>Дивиденды (всего), руб.</t>
  </si>
  <si>
    <t>Цена на конец, руб.</t>
  </si>
  <si>
    <t>Продажа, шт</t>
  </si>
  <si>
    <t>Продажа, руб.</t>
  </si>
  <si>
    <t>Комиссия, руб.</t>
  </si>
  <si>
    <t>Остаток на конец, шт</t>
  </si>
  <si>
    <t>Налоговая база, руб.</t>
  </si>
  <si>
    <t>Налог, руб.</t>
  </si>
  <si>
    <t>Баланс на конец, руб.</t>
  </si>
  <si>
    <t>Вывод чистых "дивидендов"</t>
  </si>
  <si>
    <t>Прибыль/убыток в год</t>
  </si>
  <si>
    <t>Прибыль/убыток (накопленный)</t>
  </si>
  <si>
    <t>CAGR</t>
  </si>
  <si>
    <t>Фонд B (реинвестирует дивиденды)</t>
  </si>
  <si>
    <t>Расчет NPV денежных потоков</t>
  </si>
  <si>
    <t>Ставка дисконтирования</t>
  </si>
  <si>
    <t>NPV Фонд A (выплачивает дивиденды)</t>
  </si>
  <si>
    <t>NPV Фонд B (реинвестирует дивиденды)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</si>
</sst>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%"/>
    <numFmt numFmtId="165" formatCode="0.000%"/>
    <numFmt numFmtId="166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10" fontId="2" fillId="0" borderId="0" xfId="0" applyNumberFormat="1" applyFont="1"/>
    <xf numFmtId="10" fontId="2" fillId="2" borderId="0" xfId="0" applyNumberFormat="1" applyFont="1" applyFill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164" fontId="2" fillId="0" borderId="0" xfId="0" applyNumberFormat="1" applyFont="1"/>
    <xf numFmtId="2" fontId="2" fillId="0" borderId="0" xfId="0" applyNumberFormat="1" applyFont="1"/>
    <xf numFmtId="10" fontId="3" fillId="0" borderId="0" xfId="0" applyNumberFormat="1" applyFont="1"/>
    <xf numFmtId="165" fontId="2" fillId="0" borderId="0" xfId="0" applyNumberFormat="1" applyFont="1"/>
    <xf numFmtId="166" fontId="3" fillId="0" borderId="0" xfId="0" applyNumberFormat="1" applyFont="1"/>
    <xf numFmtId="4" fontId="3" fillId="0" borderId="1" xfId="0" applyNumberFormat="1" applyFont="1" applyBorder="1"/>
    <xf numFmtId="0" fontId="2" fillId="0" borderId="1" xfId="0" applyFont="1" applyBorder="1"/>
    <xf numFmtId="4" fontId="2" fillId="2" borderId="0" xfId="0" applyNumberFormat="1" applyFont="1" applyFill="1"/>
    <xf numFmtId="4" fontId="2" fillId="0" borderId="0" xfId="0" applyNumberFormat="1" applyFont="1"/>
    <xf numFmtId="4" fontId="2" fillId="3" borderId="0" xfId="0" applyNumberFormat="1" applyFont="1" applyFill="1"/>
    <xf numFmtId="0" fontId="3" fillId="0" borderId="0" xfId="0" applyFont="1"/>
    <xf numFmtId="4" fontId="3" fillId="0" borderId="0" xfId="0" applyNumberFormat="1" applyFont="1"/>
    <xf numFmtId="4" fontId="2" fillId="4" borderId="0" xfId="0" applyNumberFormat="1" applyFont="1" applyFill="1"/>
    <xf numFmtId="9" fontId="3" fillId="2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61"/>
  <sheetViews>
    <sheetView tabSelected="1" zoomScaleNormal="100" workbookViewId="0">
      <selection activeCell="E24" sqref="E24"/>
    </sheetView>
  </sheetViews>
  <sheetFormatPr defaultColWidth="8.85546875" defaultRowHeight="12" x14ac:dyDescent="0.2"/>
  <cols>
    <col min="1" max="1" width="3.5703125" style="2" customWidth="1"/>
    <col min="2" max="2" width="36.28515625" style="2" customWidth="1"/>
    <col min="3" max="3" width="11.5703125" style="2" customWidth="1"/>
    <col min="4" max="4" width="9" style="2" customWidth="1"/>
    <col min="5" max="15" width="8.85546875" style="2"/>
    <col min="16" max="16" width="10.140625" style="2" customWidth="1"/>
    <col min="17" max="27" width="8.85546875" style="2"/>
    <col min="28" max="28" width="9.28515625" style="2" bestFit="1" customWidth="1"/>
    <col min="29" max="29" width="10.85546875" style="2" customWidth="1"/>
    <col min="30" max="30" width="10.7109375" style="2" customWidth="1"/>
    <col min="31" max="31" width="11.5703125" style="2" customWidth="1"/>
    <col min="32" max="32" width="12.28515625" style="2" customWidth="1"/>
    <col min="33" max="16384" width="8.85546875" style="2"/>
  </cols>
  <sheetData>
    <row r="1" spans="2:35" ht="21" x14ac:dyDescent="0.35">
      <c r="B1" s="1" t="s">
        <v>0</v>
      </c>
    </row>
    <row r="3" spans="2:35" x14ac:dyDescent="0.2">
      <c r="B3" s="3" t="s">
        <v>1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</row>
    <row r="4" spans="2:35" s="4" customFormat="1" x14ac:dyDescent="0.2">
      <c r="B4" s="4" t="s">
        <v>2</v>
      </c>
      <c r="C4" s="5">
        <v>0.1</v>
      </c>
      <c r="D4" s="5">
        <v>0.1</v>
      </c>
      <c r="E4" s="5">
        <v>-0.25</v>
      </c>
      <c r="F4" s="5">
        <v>0.1</v>
      </c>
      <c r="G4" s="5">
        <v>0.1</v>
      </c>
      <c r="H4" s="5">
        <v>0.1</v>
      </c>
      <c r="I4" s="5">
        <v>0.1</v>
      </c>
      <c r="J4" s="5">
        <v>0.1</v>
      </c>
      <c r="K4" s="5">
        <v>0.1</v>
      </c>
      <c r="L4" s="5">
        <v>0.1</v>
      </c>
      <c r="M4" s="5">
        <v>0.1</v>
      </c>
      <c r="N4" s="5">
        <v>0.1</v>
      </c>
      <c r="O4" s="5">
        <v>0.1</v>
      </c>
      <c r="P4" s="5">
        <v>0.1</v>
      </c>
      <c r="Q4" s="5">
        <v>0.1</v>
      </c>
      <c r="R4" s="5">
        <v>0.1</v>
      </c>
      <c r="S4" s="5">
        <v>0.1</v>
      </c>
      <c r="T4" s="5">
        <v>0.1</v>
      </c>
      <c r="U4" s="5">
        <v>0.1</v>
      </c>
      <c r="V4" s="5">
        <v>0.1</v>
      </c>
      <c r="W4" s="5">
        <v>0.1</v>
      </c>
      <c r="X4" s="5">
        <v>0.1</v>
      </c>
      <c r="Y4" s="5">
        <v>0.1</v>
      </c>
      <c r="Z4" s="5">
        <v>0.1</v>
      </c>
      <c r="AA4" s="5">
        <v>0.1</v>
      </c>
      <c r="AB4" s="5">
        <v>0.1</v>
      </c>
      <c r="AC4" s="5">
        <v>0.1</v>
      </c>
      <c r="AD4" s="5">
        <v>0.1</v>
      </c>
      <c r="AE4" s="5">
        <v>0.1</v>
      </c>
      <c r="AF4" s="5">
        <v>0.1</v>
      </c>
    </row>
    <row r="5" spans="2:35" s="4" customFormat="1" x14ac:dyDescent="0.2">
      <c r="B5" s="4" t="s">
        <v>3</v>
      </c>
      <c r="C5" s="5">
        <v>7.0000000000000007E-2</v>
      </c>
      <c r="D5" s="5">
        <v>7.0000000000000007E-2</v>
      </c>
      <c r="E5" s="5">
        <v>7.0000000000000007E-2</v>
      </c>
      <c r="F5" s="5">
        <v>7.0000000000000007E-2</v>
      </c>
      <c r="G5" s="5">
        <v>7.0000000000000007E-2</v>
      </c>
      <c r="H5" s="5">
        <v>7.0000000000000007E-2</v>
      </c>
      <c r="I5" s="5">
        <v>7.0000000000000007E-2</v>
      </c>
      <c r="J5" s="5">
        <v>7.0000000000000007E-2</v>
      </c>
      <c r="K5" s="5">
        <v>7.0000000000000007E-2</v>
      </c>
      <c r="L5" s="5">
        <v>7.0000000000000007E-2</v>
      </c>
      <c r="M5" s="5">
        <v>7.0000000000000007E-2</v>
      </c>
      <c r="N5" s="5">
        <v>7.0000000000000007E-2</v>
      </c>
      <c r="O5" s="5">
        <v>7.0000000000000007E-2</v>
      </c>
      <c r="P5" s="5">
        <v>7.0000000000000007E-2</v>
      </c>
      <c r="Q5" s="5">
        <v>7.0000000000000007E-2</v>
      </c>
      <c r="R5" s="5">
        <v>7.0000000000000007E-2</v>
      </c>
      <c r="S5" s="5">
        <v>7.0000000000000007E-2</v>
      </c>
      <c r="T5" s="5">
        <v>7.0000000000000007E-2</v>
      </c>
      <c r="U5" s="5">
        <v>7.0000000000000007E-2</v>
      </c>
      <c r="V5" s="5">
        <v>7.0000000000000007E-2</v>
      </c>
      <c r="W5" s="5">
        <v>7.0000000000000007E-2</v>
      </c>
      <c r="X5" s="5">
        <v>7.0000000000000007E-2</v>
      </c>
      <c r="Y5" s="5">
        <v>7.0000000000000007E-2</v>
      </c>
      <c r="Z5" s="5">
        <v>7.0000000000000007E-2</v>
      </c>
      <c r="AA5" s="5">
        <v>7.0000000000000007E-2</v>
      </c>
      <c r="AB5" s="5">
        <v>7.0000000000000007E-2</v>
      </c>
      <c r="AC5" s="5">
        <v>7.0000000000000007E-2</v>
      </c>
      <c r="AD5" s="5">
        <v>7.0000000000000007E-2</v>
      </c>
      <c r="AE5" s="5">
        <v>7.0000000000000007E-2</v>
      </c>
      <c r="AF5" s="5">
        <v>7.0000000000000007E-2</v>
      </c>
    </row>
    <row r="6" spans="2:35" s="4" customFormat="1" x14ac:dyDescent="0.2">
      <c r="B6" s="4" t="s">
        <v>4</v>
      </c>
      <c r="C6" s="5">
        <v>0.01</v>
      </c>
      <c r="D6" s="5">
        <v>0.01</v>
      </c>
      <c r="E6" s="5">
        <v>0.01</v>
      </c>
      <c r="F6" s="5">
        <v>0.01</v>
      </c>
      <c r="G6" s="5">
        <v>0.01</v>
      </c>
      <c r="H6" s="5">
        <v>0.01</v>
      </c>
      <c r="I6" s="5">
        <v>0.01</v>
      </c>
      <c r="J6" s="5">
        <v>0.01</v>
      </c>
      <c r="K6" s="5">
        <v>0.01</v>
      </c>
      <c r="L6" s="5">
        <v>0.01</v>
      </c>
      <c r="M6" s="5">
        <v>0.01</v>
      </c>
      <c r="N6" s="5">
        <v>0.01</v>
      </c>
      <c r="O6" s="5">
        <v>0.01</v>
      </c>
      <c r="P6" s="5">
        <v>0.01</v>
      </c>
      <c r="Q6" s="5">
        <v>0.01</v>
      </c>
      <c r="R6" s="5">
        <v>0.01</v>
      </c>
      <c r="S6" s="5">
        <v>0.01</v>
      </c>
      <c r="T6" s="5">
        <v>0.01</v>
      </c>
      <c r="U6" s="5">
        <v>0.01</v>
      </c>
      <c r="V6" s="5">
        <v>0.01</v>
      </c>
      <c r="W6" s="5">
        <v>0.01</v>
      </c>
      <c r="X6" s="5">
        <v>0.01</v>
      </c>
      <c r="Y6" s="5">
        <v>0.01</v>
      </c>
      <c r="Z6" s="5">
        <v>0.01</v>
      </c>
      <c r="AA6" s="5">
        <v>0.01</v>
      </c>
      <c r="AB6" s="5">
        <v>0.01</v>
      </c>
      <c r="AC6" s="5">
        <v>0.01</v>
      </c>
      <c r="AD6" s="5">
        <v>0.01</v>
      </c>
      <c r="AE6" s="5">
        <v>0.01</v>
      </c>
      <c r="AF6" s="5">
        <v>0.01</v>
      </c>
    </row>
    <row r="7" spans="2:35" s="4" customFormat="1" x14ac:dyDescent="0.2">
      <c r="B7" s="4" t="s">
        <v>5</v>
      </c>
      <c r="C7" s="5">
        <v>0.13</v>
      </c>
      <c r="D7" s="5">
        <v>0.13</v>
      </c>
      <c r="E7" s="5">
        <v>0.13</v>
      </c>
      <c r="F7" s="5">
        <v>0.13</v>
      </c>
      <c r="G7" s="5">
        <v>0.13</v>
      </c>
      <c r="H7" s="5">
        <v>0.13</v>
      </c>
      <c r="I7" s="5">
        <v>0.13</v>
      </c>
      <c r="J7" s="5">
        <v>0.13</v>
      </c>
      <c r="K7" s="5">
        <v>0.13</v>
      </c>
      <c r="L7" s="5">
        <v>0.13</v>
      </c>
      <c r="M7" s="5">
        <v>0.13</v>
      </c>
      <c r="N7" s="5">
        <v>0.13</v>
      </c>
      <c r="O7" s="5">
        <v>0.13</v>
      </c>
      <c r="P7" s="5">
        <v>0.13</v>
      </c>
      <c r="Q7" s="5">
        <v>0.13</v>
      </c>
      <c r="R7" s="5">
        <v>0.13</v>
      </c>
      <c r="S7" s="5">
        <v>0.13</v>
      </c>
      <c r="T7" s="5">
        <v>0.13</v>
      </c>
      <c r="U7" s="5">
        <v>0.13</v>
      </c>
      <c r="V7" s="5">
        <v>0.13</v>
      </c>
      <c r="W7" s="5">
        <v>0.13</v>
      </c>
      <c r="X7" s="5">
        <v>0.13</v>
      </c>
      <c r="Y7" s="5">
        <v>0.13</v>
      </c>
      <c r="Z7" s="5">
        <v>0.13</v>
      </c>
      <c r="AA7" s="5">
        <v>0.13</v>
      </c>
      <c r="AB7" s="5">
        <v>0.13</v>
      </c>
      <c r="AC7" s="5">
        <v>0.13</v>
      </c>
      <c r="AD7" s="5">
        <v>0.13</v>
      </c>
      <c r="AE7" s="5">
        <v>0.13</v>
      </c>
      <c r="AF7" s="5">
        <v>0.13</v>
      </c>
    </row>
    <row r="9" spans="2:35" x14ac:dyDescent="0.2">
      <c r="B9" s="6" t="s">
        <v>6</v>
      </c>
      <c r="C9" s="7">
        <v>99</v>
      </c>
      <c r="E9" s="8"/>
      <c r="H9" s="9"/>
      <c r="AF9" s="10"/>
    </row>
    <row r="10" spans="2:35" x14ac:dyDescent="0.2">
      <c r="B10" s="6" t="s">
        <v>7</v>
      </c>
      <c r="C10" s="7">
        <v>0</v>
      </c>
      <c r="F10" s="4"/>
      <c r="H10" s="9"/>
      <c r="I10" s="4"/>
      <c r="X10" s="11"/>
      <c r="AC10" s="10"/>
      <c r="AF10" s="12"/>
      <c r="AG10" s="12"/>
    </row>
    <row r="11" spans="2:35" x14ac:dyDescent="0.2">
      <c r="Q11" s="8"/>
      <c r="AC11" s="10"/>
      <c r="AF11" s="12"/>
    </row>
    <row r="12" spans="2:35" x14ac:dyDescent="0.2">
      <c r="B12" s="3" t="s">
        <v>8</v>
      </c>
      <c r="C12" s="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3" t="s">
        <v>8</v>
      </c>
      <c r="AH12" s="14"/>
      <c r="AI12" s="14"/>
    </row>
    <row r="13" spans="2:35" x14ac:dyDescent="0.2">
      <c r="B13" s="2" t="s">
        <v>9</v>
      </c>
      <c r="C13" s="15">
        <v>1000</v>
      </c>
      <c r="D13" s="16">
        <f>C17</f>
        <v>1030</v>
      </c>
      <c r="E13" s="16">
        <f t="shared" ref="E13:AF13" si="0">D17</f>
        <v>1060.9000000000001</v>
      </c>
      <c r="F13" s="16">
        <f t="shared" si="0"/>
        <v>721.41200000000003</v>
      </c>
      <c r="G13" s="16">
        <f t="shared" si="0"/>
        <v>743.05436000000009</v>
      </c>
      <c r="H13" s="16">
        <f t="shared" si="0"/>
        <v>765.34599080000021</v>
      </c>
      <c r="I13" s="16">
        <f t="shared" si="0"/>
        <v>788.30637052400027</v>
      </c>
      <c r="J13" s="16">
        <f t="shared" si="0"/>
        <v>811.95556163972037</v>
      </c>
      <c r="K13" s="16">
        <f t="shared" si="0"/>
        <v>836.31422848891202</v>
      </c>
      <c r="L13" s="16">
        <f t="shared" si="0"/>
        <v>861.40365534357943</v>
      </c>
      <c r="M13" s="16">
        <f t="shared" si="0"/>
        <v>887.24576500388685</v>
      </c>
      <c r="N13" s="16">
        <f t="shared" si="0"/>
        <v>913.86313795400349</v>
      </c>
      <c r="O13" s="16">
        <f t="shared" si="0"/>
        <v>941.27903209262365</v>
      </c>
      <c r="P13" s="16">
        <f t="shared" si="0"/>
        <v>969.51740305540238</v>
      </c>
      <c r="Q13" s="16">
        <f t="shared" si="0"/>
        <v>998.60292514706464</v>
      </c>
      <c r="R13" s="16">
        <f t="shared" si="0"/>
        <v>1028.5610129014767</v>
      </c>
      <c r="S13" s="16">
        <f t="shared" si="0"/>
        <v>1059.417843288521</v>
      </c>
      <c r="T13" s="16">
        <f t="shared" si="0"/>
        <v>1091.2003785871768</v>
      </c>
      <c r="U13" s="16">
        <f t="shared" si="0"/>
        <v>1123.9363899447922</v>
      </c>
      <c r="V13" s="16">
        <f t="shared" si="0"/>
        <v>1157.654481643136</v>
      </c>
      <c r="W13" s="16">
        <f t="shared" si="0"/>
        <v>1192.3841160924303</v>
      </c>
      <c r="X13" s="16">
        <f t="shared" si="0"/>
        <v>1228.1556395752032</v>
      </c>
      <c r="Y13" s="16">
        <f t="shared" si="0"/>
        <v>1265.0003087624593</v>
      </c>
      <c r="Z13" s="16">
        <f t="shared" si="0"/>
        <v>1302.9503180253332</v>
      </c>
      <c r="AA13" s="16">
        <f t="shared" si="0"/>
        <v>1342.0388275660935</v>
      </c>
      <c r="AB13" s="16">
        <f t="shared" si="0"/>
        <v>1382.2999923930765</v>
      </c>
      <c r="AC13" s="16">
        <f t="shared" si="0"/>
        <v>1423.7689921648689</v>
      </c>
      <c r="AD13" s="16">
        <f t="shared" si="0"/>
        <v>1466.4820619298152</v>
      </c>
      <c r="AE13" s="16">
        <f t="shared" si="0"/>
        <v>1510.4765237877098</v>
      </c>
      <c r="AF13" s="16">
        <f t="shared" si="0"/>
        <v>1555.790819501341</v>
      </c>
      <c r="AG13" s="2" t="s">
        <v>9</v>
      </c>
    </row>
    <row r="14" spans="2:35" x14ac:dyDescent="0.2">
      <c r="B14" s="2" t="s">
        <v>10</v>
      </c>
      <c r="C14" s="15">
        <v>100</v>
      </c>
      <c r="D14" s="16">
        <f>C21</f>
        <v>100</v>
      </c>
      <c r="E14" s="16">
        <f t="shared" ref="E14:AF14" si="1">D21</f>
        <v>100</v>
      </c>
      <c r="F14" s="16">
        <f t="shared" si="1"/>
        <v>100</v>
      </c>
      <c r="G14" s="16">
        <f t="shared" si="1"/>
        <v>100</v>
      </c>
      <c r="H14" s="16">
        <f t="shared" si="1"/>
        <v>100</v>
      </c>
      <c r="I14" s="16">
        <f t="shared" si="1"/>
        <v>100</v>
      </c>
      <c r="J14" s="16">
        <f t="shared" si="1"/>
        <v>100</v>
      </c>
      <c r="K14" s="16">
        <f t="shared" si="1"/>
        <v>100</v>
      </c>
      <c r="L14" s="16">
        <f t="shared" si="1"/>
        <v>100</v>
      </c>
      <c r="M14" s="16">
        <f t="shared" si="1"/>
        <v>100</v>
      </c>
      <c r="N14" s="16">
        <f t="shared" si="1"/>
        <v>100</v>
      </c>
      <c r="O14" s="16">
        <f t="shared" si="1"/>
        <v>100</v>
      </c>
      <c r="P14" s="16">
        <f t="shared" si="1"/>
        <v>100</v>
      </c>
      <c r="Q14" s="16">
        <f t="shared" si="1"/>
        <v>100</v>
      </c>
      <c r="R14" s="16">
        <f t="shared" si="1"/>
        <v>100</v>
      </c>
      <c r="S14" s="16">
        <f t="shared" si="1"/>
        <v>100</v>
      </c>
      <c r="T14" s="16">
        <f t="shared" si="1"/>
        <v>100</v>
      </c>
      <c r="U14" s="16">
        <f t="shared" si="1"/>
        <v>100</v>
      </c>
      <c r="V14" s="16">
        <f t="shared" si="1"/>
        <v>100</v>
      </c>
      <c r="W14" s="16">
        <f t="shared" si="1"/>
        <v>100</v>
      </c>
      <c r="X14" s="16">
        <f t="shared" si="1"/>
        <v>100</v>
      </c>
      <c r="Y14" s="16">
        <f t="shared" si="1"/>
        <v>100</v>
      </c>
      <c r="Z14" s="16">
        <f t="shared" si="1"/>
        <v>100</v>
      </c>
      <c r="AA14" s="16">
        <f t="shared" si="1"/>
        <v>100</v>
      </c>
      <c r="AB14" s="16">
        <f t="shared" si="1"/>
        <v>100</v>
      </c>
      <c r="AC14" s="16">
        <f t="shared" si="1"/>
        <v>100</v>
      </c>
      <c r="AD14" s="16">
        <f t="shared" si="1"/>
        <v>100</v>
      </c>
      <c r="AE14" s="16">
        <f t="shared" si="1"/>
        <v>100</v>
      </c>
      <c r="AF14" s="16">
        <f t="shared" si="1"/>
        <v>100</v>
      </c>
      <c r="AG14" s="2" t="s">
        <v>10</v>
      </c>
    </row>
    <row r="15" spans="2:35" ht="15" x14ac:dyDescent="0.25">
      <c r="B15" s="2" t="s">
        <v>11</v>
      </c>
      <c r="C15" s="16">
        <f>C13*C14</f>
        <v>100000</v>
      </c>
      <c r="D15" s="16">
        <f>D13*D14</f>
        <v>103000</v>
      </c>
      <c r="E15" s="16">
        <f t="shared" ref="E15:AF15" si="2">E13*E14</f>
        <v>106090.00000000001</v>
      </c>
      <c r="F15" s="16">
        <f t="shared" si="2"/>
        <v>72141.2</v>
      </c>
      <c r="G15" s="16">
        <f t="shared" si="2"/>
        <v>74305.436000000016</v>
      </c>
      <c r="H15" s="16">
        <f t="shared" si="2"/>
        <v>76534.599080000015</v>
      </c>
      <c r="I15" s="16">
        <f t="shared" si="2"/>
        <v>78830.637052400023</v>
      </c>
      <c r="J15" s="16">
        <f t="shared" si="2"/>
        <v>81195.55616397204</v>
      </c>
      <c r="K15" s="16">
        <f t="shared" si="2"/>
        <v>83631.422848891205</v>
      </c>
      <c r="L15" s="16">
        <f t="shared" si="2"/>
        <v>86140.365534357945</v>
      </c>
      <c r="M15" s="16">
        <f t="shared" si="2"/>
        <v>88724.576500388677</v>
      </c>
      <c r="N15" s="16">
        <f t="shared" si="2"/>
        <v>91386.313795400347</v>
      </c>
      <c r="O15" s="16">
        <f t="shared" si="2"/>
        <v>94127.903209262367</v>
      </c>
      <c r="P15" s="16">
        <f t="shared" si="2"/>
        <v>96951.740305540239</v>
      </c>
      <c r="Q15" s="16">
        <f t="shared" si="2"/>
        <v>99860.292514706467</v>
      </c>
      <c r="R15" s="16">
        <f t="shared" si="2"/>
        <v>102856.10129014766</v>
      </c>
      <c r="S15" s="16">
        <f t="shared" si="2"/>
        <v>105941.7843288521</v>
      </c>
      <c r="T15" s="16">
        <f t="shared" si="2"/>
        <v>109120.03785871768</v>
      </c>
      <c r="U15" s="16">
        <f t="shared" si="2"/>
        <v>112393.63899447922</v>
      </c>
      <c r="V15" s="16">
        <f t="shared" si="2"/>
        <v>115765.4481643136</v>
      </c>
      <c r="W15" s="16">
        <f t="shared" si="2"/>
        <v>119238.41160924303</v>
      </c>
      <c r="X15" s="16">
        <f t="shared" si="2"/>
        <v>122815.56395752032</v>
      </c>
      <c r="Y15" s="16">
        <f t="shared" si="2"/>
        <v>126500.03087624593</v>
      </c>
      <c r="Z15" s="16">
        <f t="shared" si="2"/>
        <v>130295.03180253333</v>
      </c>
      <c r="AA15" s="16">
        <f t="shared" si="2"/>
        <v>134203.88275660935</v>
      </c>
      <c r="AB15" s="16">
        <f t="shared" si="2"/>
        <v>138229.99923930765</v>
      </c>
      <c r="AC15" s="16">
        <f t="shared" si="2"/>
        <v>142376.8992164869</v>
      </c>
      <c r="AD15" s="16">
        <f t="shared" si="2"/>
        <v>146648.20619298151</v>
      </c>
      <c r="AE15" s="16">
        <f t="shared" si="2"/>
        <v>151047.65237877099</v>
      </c>
      <c r="AF15" s="16">
        <f t="shared" si="2"/>
        <v>155579.0819501341</v>
      </c>
      <c r="AG15" s="2" t="s">
        <v>12</v>
      </c>
    </row>
    <row r="16" spans="2:35" ht="15" x14ac:dyDescent="0.25">
      <c r="B16" s="2" t="s">
        <v>13</v>
      </c>
      <c r="C16" s="16">
        <f>C13*C$5*C14</f>
        <v>7000</v>
      </c>
      <c r="D16" s="16">
        <f t="shared" ref="D16:AF16" si="3">D13*D$5*D14</f>
        <v>7210.0000000000009</v>
      </c>
      <c r="E16" s="16">
        <f t="shared" si="3"/>
        <v>7426.300000000002</v>
      </c>
      <c r="F16" s="16">
        <f t="shared" si="3"/>
        <v>5049.8840000000009</v>
      </c>
      <c r="G16" s="16">
        <f t="shared" si="3"/>
        <v>5201.3805200000015</v>
      </c>
      <c r="H16" s="16">
        <f t="shared" si="3"/>
        <v>5357.4219356000021</v>
      </c>
      <c r="I16" s="16">
        <f t="shared" si="3"/>
        <v>5518.144593668002</v>
      </c>
      <c r="J16" s="16">
        <f t="shared" si="3"/>
        <v>5683.6889314780428</v>
      </c>
      <c r="K16" s="16">
        <f t="shared" si="3"/>
        <v>5854.1995994223844</v>
      </c>
      <c r="L16" s="16">
        <f t="shared" si="3"/>
        <v>6029.8255874050565</v>
      </c>
      <c r="M16" s="16">
        <f t="shared" si="3"/>
        <v>6210.7203550272079</v>
      </c>
      <c r="N16" s="16">
        <f t="shared" si="3"/>
        <v>6397.041965678025</v>
      </c>
      <c r="O16" s="16">
        <f t="shared" si="3"/>
        <v>6588.9532246483668</v>
      </c>
      <c r="P16" s="16">
        <f t="shared" si="3"/>
        <v>6786.6218213878174</v>
      </c>
      <c r="Q16" s="16">
        <f t="shared" si="3"/>
        <v>6990.2204760294535</v>
      </c>
      <c r="R16" s="16">
        <f t="shared" si="3"/>
        <v>7199.9270903103379</v>
      </c>
      <c r="S16" s="16">
        <f t="shared" si="3"/>
        <v>7415.9249030196479</v>
      </c>
      <c r="T16" s="16">
        <f t="shared" si="3"/>
        <v>7638.402650110238</v>
      </c>
      <c r="U16" s="16">
        <f t="shared" si="3"/>
        <v>7867.5547296135464</v>
      </c>
      <c r="V16" s="16">
        <f t="shared" si="3"/>
        <v>8103.5813715019531</v>
      </c>
      <c r="W16" s="16">
        <f t="shared" si="3"/>
        <v>8346.688812647013</v>
      </c>
      <c r="X16" s="16">
        <f t="shared" si="3"/>
        <v>8597.0894770264222</v>
      </c>
      <c r="Y16" s="16">
        <f t="shared" si="3"/>
        <v>8855.0021613372173</v>
      </c>
      <c r="Z16" s="16">
        <f t="shared" si="3"/>
        <v>9120.6522261773334</v>
      </c>
      <c r="AA16" s="16">
        <f t="shared" si="3"/>
        <v>9394.271792962656</v>
      </c>
      <c r="AB16" s="16">
        <f t="shared" si="3"/>
        <v>9676.0999467515358</v>
      </c>
      <c r="AC16" s="16">
        <f t="shared" si="3"/>
        <v>9966.3829451540842</v>
      </c>
      <c r="AD16" s="16">
        <f t="shared" si="3"/>
        <v>10265.374433508709</v>
      </c>
      <c r="AE16" s="16">
        <f t="shared" si="3"/>
        <v>10573.335666513969</v>
      </c>
      <c r="AF16" s="16">
        <f t="shared" si="3"/>
        <v>10890.535736509388</v>
      </c>
      <c r="AG16" s="2" t="s">
        <v>13</v>
      </c>
    </row>
    <row r="17" spans="2:36" ht="15" x14ac:dyDescent="0.25">
      <c r="B17" s="2" t="s">
        <v>14</v>
      </c>
      <c r="C17" s="16">
        <f>C13*(1+C$4)-C16/C14</f>
        <v>1030</v>
      </c>
      <c r="D17" s="16">
        <f t="shared" ref="D17:AF17" si="4">D13*(1+D$4)-D16/D14</f>
        <v>1060.9000000000001</v>
      </c>
      <c r="E17" s="16">
        <f>E13*(1+E$4)-E16/E14</f>
        <v>721.41200000000003</v>
      </c>
      <c r="F17" s="16">
        <f t="shared" si="4"/>
        <v>743.05436000000009</v>
      </c>
      <c r="G17" s="16">
        <f t="shared" si="4"/>
        <v>765.34599080000021</v>
      </c>
      <c r="H17" s="16">
        <f t="shared" si="4"/>
        <v>788.30637052400027</v>
      </c>
      <c r="I17" s="16">
        <f t="shared" si="4"/>
        <v>811.95556163972037</v>
      </c>
      <c r="J17" s="16">
        <f t="shared" si="4"/>
        <v>836.31422848891202</v>
      </c>
      <c r="K17" s="16">
        <f t="shared" si="4"/>
        <v>861.40365534357943</v>
      </c>
      <c r="L17" s="16">
        <f t="shared" si="4"/>
        <v>887.24576500388685</v>
      </c>
      <c r="M17" s="16">
        <f t="shared" si="4"/>
        <v>913.86313795400349</v>
      </c>
      <c r="N17" s="16">
        <f t="shared" si="4"/>
        <v>941.27903209262365</v>
      </c>
      <c r="O17" s="16">
        <f t="shared" si="4"/>
        <v>969.51740305540238</v>
      </c>
      <c r="P17" s="16">
        <f t="shared" si="4"/>
        <v>998.60292514706464</v>
      </c>
      <c r="Q17" s="16">
        <f t="shared" si="4"/>
        <v>1028.5610129014767</v>
      </c>
      <c r="R17" s="16">
        <f t="shared" si="4"/>
        <v>1059.417843288521</v>
      </c>
      <c r="S17" s="16">
        <f t="shared" si="4"/>
        <v>1091.2003785871768</v>
      </c>
      <c r="T17" s="16">
        <f t="shared" si="4"/>
        <v>1123.9363899447922</v>
      </c>
      <c r="U17" s="16">
        <f t="shared" si="4"/>
        <v>1157.654481643136</v>
      </c>
      <c r="V17" s="16">
        <f t="shared" si="4"/>
        <v>1192.3841160924303</v>
      </c>
      <c r="W17" s="16">
        <f t="shared" si="4"/>
        <v>1228.1556395752032</v>
      </c>
      <c r="X17" s="16">
        <f t="shared" si="4"/>
        <v>1265.0003087624593</v>
      </c>
      <c r="Y17" s="16">
        <f t="shared" si="4"/>
        <v>1302.9503180253332</v>
      </c>
      <c r="Z17" s="16">
        <f t="shared" si="4"/>
        <v>1342.0388275660935</v>
      </c>
      <c r="AA17" s="16">
        <f t="shared" si="4"/>
        <v>1382.2999923930765</v>
      </c>
      <c r="AB17" s="16">
        <f t="shared" si="4"/>
        <v>1423.7689921648689</v>
      </c>
      <c r="AC17" s="16">
        <f t="shared" si="4"/>
        <v>1466.4820619298152</v>
      </c>
      <c r="AD17" s="16">
        <f t="shared" si="4"/>
        <v>1510.4765237877098</v>
      </c>
      <c r="AE17" s="16">
        <f t="shared" si="4"/>
        <v>1555.790819501341</v>
      </c>
      <c r="AF17" s="16">
        <f t="shared" si="4"/>
        <v>1602.4645440863815</v>
      </c>
      <c r="AG17" s="2" t="s">
        <v>14</v>
      </c>
    </row>
    <row r="18" spans="2:36" ht="15" x14ac:dyDescent="0.25">
      <c r="B18" s="2" t="s">
        <v>15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7">
        <f>C14</f>
        <v>100</v>
      </c>
      <c r="AG18" s="2" t="s">
        <v>15</v>
      </c>
    </row>
    <row r="19" spans="2:36" ht="15" x14ac:dyDescent="0.25">
      <c r="B19" s="2" t="s">
        <v>16</v>
      </c>
      <c r="C19" s="16">
        <f>C18*C17</f>
        <v>0</v>
      </c>
      <c r="D19" s="16">
        <f t="shared" ref="D19:AF19" si="5">D18*D17</f>
        <v>0</v>
      </c>
      <c r="E19" s="16">
        <f t="shared" si="5"/>
        <v>0</v>
      </c>
      <c r="F19" s="16">
        <f t="shared" si="5"/>
        <v>0</v>
      </c>
      <c r="G19" s="16">
        <f t="shared" si="5"/>
        <v>0</v>
      </c>
      <c r="H19" s="16">
        <f t="shared" si="5"/>
        <v>0</v>
      </c>
      <c r="I19" s="16">
        <f t="shared" si="5"/>
        <v>0</v>
      </c>
      <c r="J19" s="16">
        <f t="shared" si="5"/>
        <v>0</v>
      </c>
      <c r="K19" s="16">
        <f t="shared" si="5"/>
        <v>0</v>
      </c>
      <c r="L19" s="16">
        <f t="shared" si="5"/>
        <v>0</v>
      </c>
      <c r="M19" s="16">
        <f t="shared" si="5"/>
        <v>0</v>
      </c>
      <c r="N19" s="16">
        <f t="shared" si="5"/>
        <v>0</v>
      </c>
      <c r="O19" s="16">
        <f t="shared" si="5"/>
        <v>0</v>
      </c>
      <c r="P19" s="16">
        <f t="shared" si="5"/>
        <v>0</v>
      </c>
      <c r="Q19" s="16">
        <f t="shared" si="5"/>
        <v>0</v>
      </c>
      <c r="R19" s="16">
        <f t="shared" si="5"/>
        <v>0</v>
      </c>
      <c r="S19" s="16">
        <f t="shared" si="5"/>
        <v>0</v>
      </c>
      <c r="T19" s="16">
        <f t="shared" si="5"/>
        <v>0</v>
      </c>
      <c r="U19" s="16">
        <f t="shared" si="5"/>
        <v>0</v>
      </c>
      <c r="V19" s="16">
        <f t="shared" si="5"/>
        <v>0</v>
      </c>
      <c r="W19" s="16">
        <f t="shared" si="5"/>
        <v>0</v>
      </c>
      <c r="X19" s="16">
        <f t="shared" si="5"/>
        <v>0</v>
      </c>
      <c r="Y19" s="16">
        <f t="shared" si="5"/>
        <v>0</v>
      </c>
      <c r="Z19" s="16">
        <f t="shared" si="5"/>
        <v>0</v>
      </c>
      <c r="AA19" s="16">
        <f t="shared" si="5"/>
        <v>0</v>
      </c>
      <c r="AB19" s="16">
        <f t="shared" si="5"/>
        <v>0</v>
      </c>
      <c r="AC19" s="16">
        <f t="shared" si="5"/>
        <v>0</v>
      </c>
      <c r="AD19" s="16">
        <f t="shared" si="5"/>
        <v>0</v>
      </c>
      <c r="AE19" s="16">
        <f t="shared" si="5"/>
        <v>0</v>
      </c>
      <c r="AF19" s="16">
        <f t="shared" si="5"/>
        <v>160246.45440863815</v>
      </c>
      <c r="AG19" s="2" t="s">
        <v>16</v>
      </c>
    </row>
    <row r="20" spans="2:36" ht="15" x14ac:dyDescent="0.25">
      <c r="B20" s="2" t="s">
        <v>17</v>
      </c>
      <c r="C20" s="16">
        <f>C19*C$6</f>
        <v>0</v>
      </c>
      <c r="D20" s="16">
        <f t="shared" ref="D20:AF20" si="6">D19*D$6</f>
        <v>0</v>
      </c>
      <c r="E20" s="16">
        <f t="shared" si="6"/>
        <v>0</v>
      </c>
      <c r="F20" s="16">
        <f t="shared" si="6"/>
        <v>0</v>
      </c>
      <c r="G20" s="16">
        <f t="shared" si="6"/>
        <v>0</v>
      </c>
      <c r="H20" s="16">
        <f t="shared" si="6"/>
        <v>0</v>
      </c>
      <c r="I20" s="16">
        <f t="shared" si="6"/>
        <v>0</v>
      </c>
      <c r="J20" s="16">
        <f t="shared" si="6"/>
        <v>0</v>
      </c>
      <c r="K20" s="16">
        <f t="shared" si="6"/>
        <v>0</v>
      </c>
      <c r="L20" s="16">
        <f t="shared" si="6"/>
        <v>0</v>
      </c>
      <c r="M20" s="16">
        <f t="shared" si="6"/>
        <v>0</v>
      </c>
      <c r="N20" s="16">
        <f t="shared" si="6"/>
        <v>0</v>
      </c>
      <c r="O20" s="16">
        <f t="shared" si="6"/>
        <v>0</v>
      </c>
      <c r="P20" s="16">
        <f t="shared" si="6"/>
        <v>0</v>
      </c>
      <c r="Q20" s="16">
        <f t="shared" si="6"/>
        <v>0</v>
      </c>
      <c r="R20" s="16">
        <f t="shared" si="6"/>
        <v>0</v>
      </c>
      <c r="S20" s="16">
        <f t="shared" si="6"/>
        <v>0</v>
      </c>
      <c r="T20" s="16">
        <f t="shared" si="6"/>
        <v>0</v>
      </c>
      <c r="U20" s="16">
        <f t="shared" si="6"/>
        <v>0</v>
      </c>
      <c r="V20" s="16">
        <f t="shared" si="6"/>
        <v>0</v>
      </c>
      <c r="W20" s="16">
        <f t="shared" si="6"/>
        <v>0</v>
      </c>
      <c r="X20" s="16">
        <f t="shared" si="6"/>
        <v>0</v>
      </c>
      <c r="Y20" s="16">
        <f t="shared" si="6"/>
        <v>0</v>
      </c>
      <c r="Z20" s="16">
        <f t="shared" si="6"/>
        <v>0</v>
      </c>
      <c r="AA20" s="16">
        <f t="shared" si="6"/>
        <v>0</v>
      </c>
      <c r="AB20" s="16">
        <f t="shared" si="6"/>
        <v>0</v>
      </c>
      <c r="AC20" s="16">
        <f t="shared" si="6"/>
        <v>0</v>
      </c>
      <c r="AD20" s="16">
        <f t="shared" si="6"/>
        <v>0</v>
      </c>
      <c r="AE20" s="16">
        <f t="shared" si="6"/>
        <v>0</v>
      </c>
      <c r="AF20" s="16">
        <f t="shared" si="6"/>
        <v>1602.4645440863815</v>
      </c>
      <c r="AG20" s="2" t="s">
        <v>17</v>
      </c>
    </row>
    <row r="21" spans="2:36" ht="15" x14ac:dyDescent="0.25">
      <c r="B21" s="2" t="s">
        <v>18</v>
      </c>
      <c r="C21" s="16">
        <f>C14-C18</f>
        <v>100</v>
      </c>
      <c r="D21" s="16">
        <f t="shared" ref="D21:AF21" si="7">D14-D18</f>
        <v>100</v>
      </c>
      <c r="E21" s="16">
        <f t="shared" si="7"/>
        <v>100</v>
      </c>
      <c r="F21" s="16">
        <f t="shared" si="7"/>
        <v>100</v>
      </c>
      <c r="G21" s="16">
        <f t="shared" si="7"/>
        <v>100</v>
      </c>
      <c r="H21" s="16">
        <f t="shared" si="7"/>
        <v>100</v>
      </c>
      <c r="I21" s="16">
        <f t="shared" si="7"/>
        <v>100</v>
      </c>
      <c r="J21" s="16">
        <f t="shared" si="7"/>
        <v>100</v>
      </c>
      <c r="K21" s="16">
        <f t="shared" si="7"/>
        <v>100</v>
      </c>
      <c r="L21" s="16">
        <f t="shared" si="7"/>
        <v>100</v>
      </c>
      <c r="M21" s="16">
        <f t="shared" si="7"/>
        <v>100</v>
      </c>
      <c r="N21" s="16">
        <f t="shared" si="7"/>
        <v>100</v>
      </c>
      <c r="O21" s="16">
        <f t="shared" si="7"/>
        <v>100</v>
      </c>
      <c r="P21" s="16">
        <f t="shared" si="7"/>
        <v>100</v>
      </c>
      <c r="Q21" s="16">
        <f t="shared" si="7"/>
        <v>100</v>
      </c>
      <c r="R21" s="16">
        <f t="shared" si="7"/>
        <v>100</v>
      </c>
      <c r="S21" s="16">
        <f t="shared" si="7"/>
        <v>100</v>
      </c>
      <c r="T21" s="16">
        <f t="shared" si="7"/>
        <v>100</v>
      </c>
      <c r="U21" s="16">
        <f t="shared" si="7"/>
        <v>100</v>
      </c>
      <c r="V21" s="16">
        <f t="shared" si="7"/>
        <v>100</v>
      </c>
      <c r="W21" s="16">
        <f t="shared" si="7"/>
        <v>100</v>
      </c>
      <c r="X21" s="16">
        <f t="shared" si="7"/>
        <v>100</v>
      </c>
      <c r="Y21" s="16">
        <f t="shared" si="7"/>
        <v>100</v>
      </c>
      <c r="Z21" s="16">
        <f t="shared" si="7"/>
        <v>100</v>
      </c>
      <c r="AA21" s="16">
        <f t="shared" si="7"/>
        <v>100</v>
      </c>
      <c r="AB21" s="16">
        <f t="shared" si="7"/>
        <v>100</v>
      </c>
      <c r="AC21" s="16">
        <f t="shared" si="7"/>
        <v>100</v>
      </c>
      <c r="AD21" s="16">
        <f t="shared" si="7"/>
        <v>100</v>
      </c>
      <c r="AE21" s="16">
        <f t="shared" si="7"/>
        <v>100</v>
      </c>
      <c r="AF21" s="16">
        <f t="shared" si="7"/>
        <v>0</v>
      </c>
      <c r="AG21" s="2" t="s">
        <v>18</v>
      </c>
    </row>
    <row r="22" spans="2:36" ht="15" x14ac:dyDescent="0.25">
      <c r="B22" s="2" t="s">
        <v>19</v>
      </c>
      <c r="C22" s="16">
        <f>IF(C16+IF(C$3&gt;$C$9,0,(C18*C17-C18*$C$13-C20))&lt;0,0,C16+IF(C$3&gt;$C$9,0,(C18*C17-C18*$C$13-C20)))</f>
        <v>7000</v>
      </c>
      <c r="D22" s="16">
        <f t="shared" ref="D22:AF22" si="8">IF(D16+IF(D$3&gt;$C$9,0,(D18*D17-D18*$C$13-D20))&lt;0,0,D16+IF(D$3&gt;$C$9,0,(D18*D17-D18*$C$13-D20)))</f>
        <v>7210.0000000000009</v>
      </c>
      <c r="E22" s="16">
        <f t="shared" si="8"/>
        <v>7426.300000000002</v>
      </c>
      <c r="F22" s="16">
        <f t="shared" si="8"/>
        <v>5049.8840000000009</v>
      </c>
      <c r="G22" s="16">
        <f t="shared" si="8"/>
        <v>5201.3805200000015</v>
      </c>
      <c r="H22" s="16">
        <f t="shared" si="8"/>
        <v>5357.4219356000021</v>
      </c>
      <c r="I22" s="16">
        <f t="shared" si="8"/>
        <v>5518.144593668002</v>
      </c>
      <c r="J22" s="16">
        <f t="shared" si="8"/>
        <v>5683.6889314780428</v>
      </c>
      <c r="K22" s="16">
        <f t="shared" si="8"/>
        <v>5854.1995994223844</v>
      </c>
      <c r="L22" s="16">
        <f t="shared" si="8"/>
        <v>6029.8255874050565</v>
      </c>
      <c r="M22" s="16">
        <f t="shared" si="8"/>
        <v>6210.7203550272079</v>
      </c>
      <c r="N22" s="16">
        <f t="shared" si="8"/>
        <v>6397.041965678025</v>
      </c>
      <c r="O22" s="16">
        <f t="shared" si="8"/>
        <v>6588.9532246483668</v>
      </c>
      <c r="P22" s="16">
        <f t="shared" si="8"/>
        <v>6786.6218213878174</v>
      </c>
      <c r="Q22" s="16">
        <f t="shared" si="8"/>
        <v>6990.2204760294535</v>
      </c>
      <c r="R22" s="16">
        <f t="shared" si="8"/>
        <v>7199.9270903103379</v>
      </c>
      <c r="S22" s="16">
        <f t="shared" si="8"/>
        <v>7415.9249030196479</v>
      </c>
      <c r="T22" s="16">
        <f t="shared" si="8"/>
        <v>7638.402650110238</v>
      </c>
      <c r="U22" s="16">
        <f t="shared" si="8"/>
        <v>7867.5547296135464</v>
      </c>
      <c r="V22" s="16">
        <f t="shared" si="8"/>
        <v>8103.5813715019531</v>
      </c>
      <c r="W22" s="16">
        <f t="shared" si="8"/>
        <v>8346.688812647013</v>
      </c>
      <c r="X22" s="16">
        <f t="shared" si="8"/>
        <v>8597.0894770264222</v>
      </c>
      <c r="Y22" s="16">
        <f t="shared" si="8"/>
        <v>8855.0021613372173</v>
      </c>
      <c r="Z22" s="16">
        <f t="shared" si="8"/>
        <v>9120.6522261773334</v>
      </c>
      <c r="AA22" s="16">
        <f t="shared" si="8"/>
        <v>9394.271792962656</v>
      </c>
      <c r="AB22" s="16">
        <f t="shared" si="8"/>
        <v>9676.0999467515358</v>
      </c>
      <c r="AC22" s="16">
        <f t="shared" si="8"/>
        <v>9966.3829451540842</v>
      </c>
      <c r="AD22" s="16">
        <f t="shared" si="8"/>
        <v>10265.374433508709</v>
      </c>
      <c r="AE22" s="16">
        <f t="shared" si="8"/>
        <v>10573.335666513969</v>
      </c>
      <c r="AF22" s="16">
        <f t="shared" si="8"/>
        <v>69534.525601061148</v>
      </c>
      <c r="AG22" s="2" t="s">
        <v>19</v>
      </c>
    </row>
    <row r="23" spans="2:36" ht="15" x14ac:dyDescent="0.25">
      <c r="B23" s="2" t="s">
        <v>20</v>
      </c>
      <c r="C23" s="16">
        <f>C22*C$7</f>
        <v>910</v>
      </c>
      <c r="D23" s="16">
        <f t="shared" ref="D23:AF23" si="9">D22*D$7</f>
        <v>937.30000000000018</v>
      </c>
      <c r="E23" s="16">
        <f t="shared" si="9"/>
        <v>965.41900000000032</v>
      </c>
      <c r="F23" s="16">
        <f t="shared" si="9"/>
        <v>656.4849200000001</v>
      </c>
      <c r="G23" s="16">
        <f t="shared" si="9"/>
        <v>676.17946760000018</v>
      </c>
      <c r="H23" s="16">
        <f t="shared" si="9"/>
        <v>696.46485162800025</v>
      </c>
      <c r="I23" s="16">
        <f t="shared" si="9"/>
        <v>717.35879717684031</v>
      </c>
      <c r="J23" s="16">
        <f t="shared" si="9"/>
        <v>738.87956109214565</v>
      </c>
      <c r="K23" s="16">
        <f t="shared" si="9"/>
        <v>761.04594792491002</v>
      </c>
      <c r="L23" s="16">
        <f t="shared" si="9"/>
        <v>783.87732636265741</v>
      </c>
      <c r="M23" s="16">
        <f t="shared" si="9"/>
        <v>807.39364615353702</v>
      </c>
      <c r="N23" s="16">
        <f t="shared" si="9"/>
        <v>831.61545553814324</v>
      </c>
      <c r="O23" s="16">
        <f t="shared" si="9"/>
        <v>856.56391920428769</v>
      </c>
      <c r="P23" s="16">
        <f t="shared" si="9"/>
        <v>882.2608367804163</v>
      </c>
      <c r="Q23" s="16">
        <f t="shared" si="9"/>
        <v>908.72866188382898</v>
      </c>
      <c r="R23" s="16">
        <f t="shared" si="9"/>
        <v>935.99052174034398</v>
      </c>
      <c r="S23" s="16">
        <f t="shared" si="9"/>
        <v>964.0702373925543</v>
      </c>
      <c r="T23" s="16">
        <f t="shared" si="9"/>
        <v>992.99234451433097</v>
      </c>
      <c r="U23" s="16">
        <f t="shared" si="9"/>
        <v>1022.7821148497611</v>
      </c>
      <c r="V23" s="16">
        <f t="shared" si="9"/>
        <v>1053.4655782952539</v>
      </c>
      <c r="W23" s="16">
        <f t="shared" si="9"/>
        <v>1085.0695456441117</v>
      </c>
      <c r="X23" s="16">
        <f t="shared" si="9"/>
        <v>1117.6216320134349</v>
      </c>
      <c r="Y23" s="16">
        <f t="shared" si="9"/>
        <v>1151.1502809738383</v>
      </c>
      <c r="Z23" s="16">
        <f t="shared" si="9"/>
        <v>1185.6847894030534</v>
      </c>
      <c r="AA23" s="16">
        <f t="shared" si="9"/>
        <v>1221.2553330851454</v>
      </c>
      <c r="AB23" s="16">
        <f t="shared" si="9"/>
        <v>1257.8929930776997</v>
      </c>
      <c r="AC23" s="16">
        <f t="shared" si="9"/>
        <v>1295.629782870031</v>
      </c>
      <c r="AD23" s="16">
        <f t="shared" si="9"/>
        <v>1334.4986763561321</v>
      </c>
      <c r="AE23" s="16">
        <f t="shared" si="9"/>
        <v>1374.5336366468159</v>
      </c>
      <c r="AF23" s="16">
        <f t="shared" si="9"/>
        <v>9039.4883281379498</v>
      </c>
      <c r="AG23" s="2" t="s">
        <v>20</v>
      </c>
    </row>
    <row r="24" spans="2:36" ht="14.45" customHeight="1" x14ac:dyDescent="0.25">
      <c r="B24" s="2" t="s">
        <v>21</v>
      </c>
      <c r="C24" s="16">
        <f>C21*C17+C16+C19-C23-C20</f>
        <v>109090</v>
      </c>
      <c r="D24" s="16">
        <f>D21*D17+D16+D19-D23-D20</f>
        <v>112362.70000000001</v>
      </c>
      <c r="E24" s="16">
        <f t="shared" ref="E24:AE24" si="10">E21*E17+E16+E19-E23-E20</f>
        <v>78602.081000000006</v>
      </c>
      <c r="F24" s="16">
        <f t="shared" si="10"/>
        <v>78698.835080000019</v>
      </c>
      <c r="G24" s="16">
        <f t="shared" si="10"/>
        <v>81059.800132400022</v>
      </c>
      <c r="H24" s="16">
        <f t="shared" si="10"/>
        <v>83491.594136372019</v>
      </c>
      <c r="I24" s="16">
        <f t="shared" si="10"/>
        <v>85996.341960463193</v>
      </c>
      <c r="J24" s="16">
        <f t="shared" si="10"/>
        <v>88576.232219277095</v>
      </c>
      <c r="K24" s="16">
        <f t="shared" si="10"/>
        <v>91233.519185855417</v>
      </c>
      <c r="L24" s="16">
        <f t="shared" si="10"/>
        <v>93970.524761431065</v>
      </c>
      <c r="M24" s="16">
        <f t="shared" si="10"/>
        <v>96789.640504274023</v>
      </c>
      <c r="N24" s="16">
        <f t="shared" si="10"/>
        <v>99693.32971940226</v>
      </c>
      <c r="O24" s="16">
        <f t="shared" si="10"/>
        <v>102684.12961098432</v>
      </c>
      <c r="P24" s="16">
        <f t="shared" si="10"/>
        <v>105764.65349931386</v>
      </c>
      <c r="Q24" s="16">
        <f t="shared" si="10"/>
        <v>108937.59310429329</v>
      </c>
      <c r="R24" s="16">
        <f t="shared" si="10"/>
        <v>112205.72089742208</v>
      </c>
      <c r="S24" s="16">
        <f t="shared" si="10"/>
        <v>115571.89252434477</v>
      </c>
      <c r="T24" s="16">
        <f t="shared" si="10"/>
        <v>119039.04930007512</v>
      </c>
      <c r="U24" s="16">
        <f t="shared" si="10"/>
        <v>122610.22077907738</v>
      </c>
      <c r="V24" s="16">
        <f t="shared" si="10"/>
        <v>126288.52740244973</v>
      </c>
      <c r="W24" s="16">
        <f t="shared" si="10"/>
        <v>130077.18322452322</v>
      </c>
      <c r="X24" s="16">
        <f t="shared" si="10"/>
        <v>133979.49872125892</v>
      </c>
      <c r="Y24" s="16">
        <f t="shared" si="10"/>
        <v>137998.8836828967</v>
      </c>
      <c r="Z24" s="16">
        <f t="shared" si="10"/>
        <v>142138.85019338364</v>
      </c>
      <c r="AA24" s="16">
        <f t="shared" si="10"/>
        <v>146403.01569918517</v>
      </c>
      <c r="AB24" s="16">
        <f t="shared" si="10"/>
        <v>150795.10617016075</v>
      </c>
      <c r="AC24" s="16">
        <f t="shared" si="10"/>
        <v>155318.95935526557</v>
      </c>
      <c r="AD24" s="16">
        <f t="shared" si="10"/>
        <v>159978.52813592355</v>
      </c>
      <c r="AE24" s="16">
        <f t="shared" si="10"/>
        <v>164777.88398000126</v>
      </c>
      <c r="AF24" s="16">
        <f>AF21*AF17+AF16+AF19-AF23-AF20</f>
        <v>160495.03727292322</v>
      </c>
      <c r="AG24" s="2" t="s">
        <v>21</v>
      </c>
    </row>
    <row r="25" spans="2:36" ht="14.45" customHeight="1" x14ac:dyDescent="0.25">
      <c r="B25" s="2" t="s">
        <v>22</v>
      </c>
      <c r="C25" s="16">
        <f>(C16+C19)-C23-C20</f>
        <v>6090</v>
      </c>
      <c r="D25" s="16">
        <f t="shared" ref="D25:AF25" si="11">(D16+D19)-D23-D20</f>
        <v>6272.7000000000007</v>
      </c>
      <c r="E25" s="16">
        <f t="shared" si="11"/>
        <v>6460.8810000000012</v>
      </c>
      <c r="F25" s="16">
        <f t="shared" si="11"/>
        <v>4393.399080000001</v>
      </c>
      <c r="G25" s="16">
        <f t="shared" si="11"/>
        <v>4525.2010524000016</v>
      </c>
      <c r="H25" s="16">
        <f t="shared" si="11"/>
        <v>4660.9570839720018</v>
      </c>
      <c r="I25" s="16">
        <f t="shared" si="11"/>
        <v>4800.7857964911618</v>
      </c>
      <c r="J25" s="16">
        <f t="shared" si="11"/>
        <v>4944.8093703858976</v>
      </c>
      <c r="K25" s="16">
        <f t="shared" si="11"/>
        <v>5093.1536514974741</v>
      </c>
      <c r="L25" s="16">
        <f t="shared" si="11"/>
        <v>5245.9482610423993</v>
      </c>
      <c r="M25" s="16">
        <f t="shared" si="11"/>
        <v>5403.3267088736711</v>
      </c>
      <c r="N25" s="16">
        <f t="shared" si="11"/>
        <v>5565.4265101398814</v>
      </c>
      <c r="O25" s="16">
        <f t="shared" si="11"/>
        <v>5732.3893054440796</v>
      </c>
      <c r="P25" s="16">
        <f t="shared" si="11"/>
        <v>5904.3609846074014</v>
      </c>
      <c r="Q25" s="16">
        <f t="shared" si="11"/>
        <v>6081.4918141456246</v>
      </c>
      <c r="R25" s="16">
        <f t="shared" si="11"/>
        <v>6263.9365685699941</v>
      </c>
      <c r="S25" s="16">
        <f t="shared" si="11"/>
        <v>6451.8546656270937</v>
      </c>
      <c r="T25" s="16">
        <f t="shared" si="11"/>
        <v>6645.4103055959067</v>
      </c>
      <c r="U25" s="16">
        <f t="shared" si="11"/>
        <v>6844.772614763785</v>
      </c>
      <c r="V25" s="16">
        <f t="shared" si="11"/>
        <v>7050.115793206699</v>
      </c>
      <c r="W25" s="16">
        <f t="shared" si="11"/>
        <v>7261.6192670029013</v>
      </c>
      <c r="X25" s="16">
        <f t="shared" si="11"/>
        <v>7479.4678450129868</v>
      </c>
      <c r="Y25" s="16">
        <f t="shared" si="11"/>
        <v>7703.8518803633788</v>
      </c>
      <c r="Z25" s="16">
        <f t="shared" si="11"/>
        <v>7934.96743677428</v>
      </c>
      <c r="AA25" s="16">
        <f t="shared" si="11"/>
        <v>8173.0164598775109</v>
      </c>
      <c r="AB25" s="16">
        <f t="shared" si="11"/>
        <v>8418.2069536738363</v>
      </c>
      <c r="AC25" s="16">
        <f t="shared" si="11"/>
        <v>8670.7531622840525</v>
      </c>
      <c r="AD25" s="16">
        <f t="shared" si="11"/>
        <v>8930.8757571525766</v>
      </c>
      <c r="AE25" s="16">
        <f t="shared" si="11"/>
        <v>9198.8020298671527</v>
      </c>
      <c r="AF25" s="16">
        <f t="shared" si="11"/>
        <v>160495.03727292322</v>
      </c>
      <c r="AG25" s="2" t="s">
        <v>22</v>
      </c>
    </row>
    <row r="26" spans="2:36" ht="14.45" customHeight="1" x14ac:dyDescent="0.25">
      <c r="B26" s="2" t="s">
        <v>23</v>
      </c>
      <c r="C26" s="16">
        <f>C24-C15</f>
        <v>9090</v>
      </c>
      <c r="D26" s="16">
        <f t="shared" ref="D26:AF26" si="12">D24-D15</f>
        <v>9362.7000000000116</v>
      </c>
      <c r="E26" s="16">
        <f t="shared" si="12"/>
        <v>-27487.919000000009</v>
      </c>
      <c r="F26" s="16">
        <f t="shared" si="12"/>
        <v>6557.6350800000218</v>
      </c>
      <c r="G26" s="16">
        <f t="shared" si="12"/>
        <v>6754.3641324000055</v>
      </c>
      <c r="H26" s="16">
        <f t="shared" si="12"/>
        <v>6956.9950563720049</v>
      </c>
      <c r="I26" s="16">
        <f t="shared" si="12"/>
        <v>7165.7049080631696</v>
      </c>
      <c r="J26" s="16">
        <f t="shared" si="12"/>
        <v>7380.6760553050553</v>
      </c>
      <c r="K26" s="16">
        <f t="shared" si="12"/>
        <v>7602.0963369642122</v>
      </c>
      <c r="L26" s="16">
        <f t="shared" si="12"/>
        <v>7830.1592270731198</v>
      </c>
      <c r="M26" s="16">
        <f t="shared" si="12"/>
        <v>8065.0640038853453</v>
      </c>
      <c r="N26" s="16">
        <f t="shared" si="12"/>
        <v>8307.0159240019129</v>
      </c>
      <c r="O26" s="16">
        <f t="shared" si="12"/>
        <v>8556.2264017219568</v>
      </c>
      <c r="P26" s="16">
        <f t="shared" si="12"/>
        <v>8812.9131937736238</v>
      </c>
      <c r="Q26" s="16">
        <f t="shared" si="12"/>
        <v>9077.3005895868264</v>
      </c>
      <c r="R26" s="16">
        <f t="shared" si="12"/>
        <v>9349.6196072744206</v>
      </c>
      <c r="S26" s="16">
        <f t="shared" si="12"/>
        <v>9630.1081954926776</v>
      </c>
      <c r="T26" s="16">
        <f t="shared" si="12"/>
        <v>9919.0114413574338</v>
      </c>
      <c r="U26" s="16">
        <f t="shared" si="12"/>
        <v>10216.581784598166</v>
      </c>
      <c r="V26" s="16">
        <f t="shared" si="12"/>
        <v>10523.079238136139</v>
      </c>
      <c r="W26" s="16">
        <f t="shared" si="12"/>
        <v>10838.771615280188</v>
      </c>
      <c r="X26" s="16">
        <f t="shared" si="12"/>
        <v>11163.934763738594</v>
      </c>
      <c r="Y26" s="16">
        <f t="shared" si="12"/>
        <v>11498.852806650772</v>
      </c>
      <c r="Z26" s="16">
        <f t="shared" si="12"/>
        <v>11843.818390850312</v>
      </c>
      <c r="AA26" s="16">
        <f t="shared" si="12"/>
        <v>12199.132942575816</v>
      </c>
      <c r="AB26" s="16">
        <f t="shared" si="12"/>
        <v>12565.1069308531</v>
      </c>
      <c r="AC26" s="16">
        <f t="shared" si="12"/>
        <v>12942.060138778674</v>
      </c>
      <c r="AD26" s="16">
        <f t="shared" si="12"/>
        <v>13330.321942942042</v>
      </c>
      <c r="AE26" s="16">
        <f t="shared" si="12"/>
        <v>13730.231601230276</v>
      </c>
      <c r="AF26" s="16">
        <f t="shared" si="12"/>
        <v>4915.9553227891156</v>
      </c>
      <c r="AG26" s="2" t="s">
        <v>23</v>
      </c>
    </row>
    <row r="27" spans="2:36" ht="14.45" customHeight="1" x14ac:dyDescent="0.25">
      <c r="B27" s="18" t="s">
        <v>24</v>
      </c>
      <c r="C27" s="19">
        <f>SUM($C$26:C26)</f>
        <v>9090</v>
      </c>
      <c r="D27" s="19">
        <f>SUM($C$26:D26)</f>
        <v>18452.700000000012</v>
      </c>
      <c r="E27" s="19">
        <f>SUM($C$26:E26)</f>
        <v>-9035.2189999999973</v>
      </c>
      <c r="F27" s="19">
        <f>SUM($C$26:F26)</f>
        <v>-2477.5839199999755</v>
      </c>
      <c r="G27" s="19">
        <f>SUM($C$26:G26)</f>
        <v>4276.78021240003</v>
      </c>
      <c r="H27" s="19">
        <f>SUM($C$26:H26)</f>
        <v>11233.775268772035</v>
      </c>
      <c r="I27" s="19">
        <f>SUM($C$26:I26)</f>
        <v>18399.480176835204</v>
      </c>
      <c r="J27" s="19">
        <f>SUM($C$26:J26)</f>
        <v>25780.15623214026</v>
      </c>
      <c r="K27" s="19">
        <f>SUM($C$26:K26)</f>
        <v>33382.252569104472</v>
      </c>
      <c r="L27" s="19">
        <f>SUM($C$26:L26)</f>
        <v>41212.411796177592</v>
      </c>
      <c r="M27" s="19">
        <f>SUM($C$26:M26)</f>
        <v>49277.475800062937</v>
      </c>
      <c r="N27" s="19">
        <f>SUM($C$26:N26)</f>
        <v>57584.49172406485</v>
      </c>
      <c r="O27" s="19">
        <f>SUM($C$26:O26)</f>
        <v>66140.718125786807</v>
      </c>
      <c r="P27" s="19">
        <f>SUM($C$26:P26)</f>
        <v>74953.631319560431</v>
      </c>
      <c r="Q27" s="19">
        <f>SUM($C$26:Q26)</f>
        <v>84030.931909147257</v>
      </c>
      <c r="R27" s="19">
        <f>SUM($C$26:R26)</f>
        <v>93380.551516421678</v>
      </c>
      <c r="S27" s="19">
        <f>SUM($C$26:S26)</f>
        <v>103010.65971191436</v>
      </c>
      <c r="T27" s="19">
        <f>SUM($C$26:T26)</f>
        <v>112929.67115327179</v>
      </c>
      <c r="U27" s="19">
        <f>SUM($C$26:U26)</f>
        <v>123146.25293786995</v>
      </c>
      <c r="V27" s="19">
        <f>SUM($C$26:V26)</f>
        <v>133669.33217600611</v>
      </c>
      <c r="W27" s="19">
        <f>SUM($C$26:W26)</f>
        <v>144508.1037912863</v>
      </c>
      <c r="X27" s="19">
        <f>SUM($C$26:X26)</f>
        <v>155672.03855502489</v>
      </c>
      <c r="Y27" s="19">
        <f>SUM($C$26:Y26)</f>
        <v>167170.89136167566</v>
      </c>
      <c r="Z27" s="19">
        <f>SUM($C$26:Z26)</f>
        <v>179014.70975252596</v>
      </c>
      <c r="AA27" s="19">
        <f>SUM($C$26:AA26)</f>
        <v>191213.84269510178</v>
      </c>
      <c r="AB27" s="19">
        <f>SUM($C$26:AB26)</f>
        <v>203778.94962595488</v>
      </c>
      <c r="AC27" s="19">
        <f>SUM($C$26:AC26)</f>
        <v>216721.00976473355</v>
      </c>
      <c r="AD27" s="19">
        <f>SUM($C$26:AD26)</f>
        <v>230051.33170767559</v>
      </c>
      <c r="AE27" s="19">
        <f>SUM($C$26:AE26)</f>
        <v>243781.56330890587</v>
      </c>
      <c r="AF27" s="19">
        <f>SUM($C$26:AF26)</f>
        <v>248697.51863169498</v>
      </c>
      <c r="AG27" s="18" t="s">
        <v>24</v>
      </c>
    </row>
    <row r="28" spans="2:36" ht="15" x14ac:dyDescent="0.25">
      <c r="B28" s="18" t="s">
        <v>25</v>
      </c>
      <c r="C28" s="10">
        <f>(C27/$C$15+1)^(1/C$3)-1</f>
        <v>9.0899999999999981E-2</v>
      </c>
      <c r="D28" s="10">
        <f>(D27/$C$15+1)^(1/D$3)-1</f>
        <v>8.8359775074400737E-2</v>
      </c>
      <c r="E28" s="10">
        <f t="shared" ref="E28:AF28" si="13">(E27/$C$15+1)^(1/E$3)-1</f>
        <v>-3.1072922609205356E-2</v>
      </c>
      <c r="F28" s="10">
        <f t="shared" si="13"/>
        <v>-6.2523536548344527E-3</v>
      </c>
      <c r="G28" s="10">
        <f t="shared" si="13"/>
        <v>8.4108796005581965E-3</v>
      </c>
      <c r="H28" s="10">
        <f t="shared" si="13"/>
        <v>1.7902340372771608E-2</v>
      </c>
      <c r="I28" s="10">
        <f t="shared" si="13"/>
        <v>2.4421164125234318E-2</v>
      </c>
      <c r="J28" s="10">
        <f t="shared" si="13"/>
        <v>2.9085635710661473E-2</v>
      </c>
      <c r="K28" s="10">
        <f t="shared" si="13"/>
        <v>3.252311526683882E-2</v>
      </c>
      <c r="L28" s="10">
        <f t="shared" si="13"/>
        <v>3.5111865768286066E-2</v>
      </c>
      <c r="M28" s="10">
        <f t="shared" si="13"/>
        <v>3.7092902399950889E-2</v>
      </c>
      <c r="N28" s="10">
        <f t="shared" si="13"/>
        <v>3.8626636510046275E-2</v>
      </c>
      <c r="O28" s="10">
        <f t="shared" si="13"/>
        <v>3.9823668696867598E-2</v>
      </c>
      <c r="P28" s="10">
        <f t="shared" si="13"/>
        <v>4.0762510606585423E-2</v>
      </c>
      <c r="Q28" s="10">
        <f t="shared" si="13"/>
        <v>4.1500273561178247E-2</v>
      </c>
      <c r="R28" s="10">
        <f t="shared" si="13"/>
        <v>4.2079373318723468E-2</v>
      </c>
      <c r="S28" s="10">
        <f t="shared" si="13"/>
        <v>4.2531878471064655E-2</v>
      </c>
      <c r="T28" s="10">
        <f t="shared" si="13"/>
        <v>4.28824126948395E-2</v>
      </c>
      <c r="U28" s="10">
        <f t="shared" si="13"/>
        <v>4.3150140714942831E-2</v>
      </c>
      <c r="V28" s="10">
        <f t="shared" si="13"/>
        <v>4.3350157320679816E-2</v>
      </c>
      <c r="W28" s="10">
        <f t="shared" si="13"/>
        <v>4.3494477836499179E-2</v>
      </c>
      <c r="X28" s="10">
        <f t="shared" si="13"/>
        <v>4.359275666403839E-2</v>
      </c>
      <c r="Y28" s="10">
        <f t="shared" si="13"/>
        <v>4.3652816651818194E-2</v>
      </c>
      <c r="Z28" s="10">
        <f t="shared" si="13"/>
        <v>4.3681044550048176E-2</v>
      </c>
      <c r="AA28" s="10">
        <f t="shared" si="13"/>
        <v>4.3682690163439064E-2</v>
      </c>
      <c r="AB28" s="10">
        <f t="shared" si="13"/>
        <v>4.3662095254332955E-2</v>
      </c>
      <c r="AC28" s="10">
        <f t="shared" si="13"/>
        <v>4.3622870529182123E-2</v>
      </c>
      <c r="AD28" s="10">
        <f t="shared" si="13"/>
        <v>4.3568033797321215E-2</v>
      </c>
      <c r="AE28" s="10">
        <f t="shared" si="13"/>
        <v>4.3500118771680807E-2</v>
      </c>
      <c r="AF28" s="10">
        <f t="shared" si="13"/>
        <v>4.251335836397141E-2</v>
      </c>
      <c r="AG28" s="18" t="s">
        <v>25</v>
      </c>
    </row>
    <row r="29" spans="2:36" ht="15" x14ac:dyDescent="0.25">
      <c r="C29" s="16"/>
      <c r="D29" s="16"/>
      <c r="E29" s="16"/>
      <c r="F29" s="16"/>
      <c r="G29" s="16"/>
    </row>
    <row r="30" spans="2:36" ht="15" x14ac:dyDescent="0.25"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H30" s="16"/>
      <c r="AJ30" s="16"/>
    </row>
    <row r="31" spans="2:36" ht="15" x14ac:dyDescent="0.25">
      <c r="B31" s="3" t="s">
        <v>26</v>
      </c>
      <c r="C31" s="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3" t="s">
        <v>26</v>
      </c>
      <c r="AH31" s="14"/>
      <c r="AI31" s="14"/>
    </row>
    <row r="32" spans="2:36" ht="15" x14ac:dyDescent="0.25">
      <c r="B32" s="2" t="s">
        <v>9</v>
      </c>
      <c r="C32" s="20">
        <f>C13</f>
        <v>1000</v>
      </c>
      <c r="D32" s="16">
        <f>C36</f>
        <v>1100</v>
      </c>
      <c r="E32" s="16">
        <f t="shared" ref="E32:AF32" si="14">D36</f>
        <v>1210</v>
      </c>
      <c r="F32" s="16">
        <f t="shared" si="14"/>
        <v>907.5</v>
      </c>
      <c r="G32" s="16">
        <f t="shared" si="14"/>
        <v>998.25000000000011</v>
      </c>
      <c r="H32" s="16">
        <f t="shared" si="14"/>
        <v>1098.0750000000003</v>
      </c>
      <c r="I32" s="16">
        <f t="shared" si="14"/>
        <v>1207.8825000000004</v>
      </c>
      <c r="J32" s="16">
        <f t="shared" si="14"/>
        <v>1328.6707500000005</v>
      </c>
      <c r="K32" s="16">
        <f t="shared" si="14"/>
        <v>1461.5378250000006</v>
      </c>
      <c r="L32" s="16">
        <f t="shared" si="14"/>
        <v>1607.6916075000008</v>
      </c>
      <c r="M32" s="16">
        <f t="shared" si="14"/>
        <v>1768.4607682500011</v>
      </c>
      <c r="N32" s="16">
        <f t="shared" si="14"/>
        <v>1945.3068450750013</v>
      </c>
      <c r="O32" s="16">
        <f t="shared" si="14"/>
        <v>2139.8375295825017</v>
      </c>
      <c r="P32" s="16">
        <f t="shared" si="14"/>
        <v>2353.8212825407522</v>
      </c>
      <c r="Q32" s="16">
        <f t="shared" si="14"/>
        <v>2589.2034107948275</v>
      </c>
      <c r="R32" s="16">
        <f t="shared" si="14"/>
        <v>2848.1237518743105</v>
      </c>
      <c r="S32" s="16">
        <f t="shared" si="14"/>
        <v>3132.9361270617419</v>
      </c>
      <c r="T32" s="16">
        <f t="shared" si="14"/>
        <v>3446.2297397679163</v>
      </c>
      <c r="U32" s="16">
        <f t="shared" si="14"/>
        <v>3790.8527137447081</v>
      </c>
      <c r="V32" s="16">
        <f t="shared" si="14"/>
        <v>4169.9379851191788</v>
      </c>
      <c r="W32" s="16">
        <f t="shared" si="14"/>
        <v>4586.9317836310975</v>
      </c>
      <c r="X32" s="16">
        <f t="shared" si="14"/>
        <v>5045.6249619942073</v>
      </c>
      <c r="Y32" s="16">
        <f t="shared" si="14"/>
        <v>5550.1874581936281</v>
      </c>
      <c r="Z32" s="16">
        <f t="shared" si="14"/>
        <v>6105.2062040129913</v>
      </c>
      <c r="AA32" s="16">
        <f t="shared" si="14"/>
        <v>6715.7268244142906</v>
      </c>
      <c r="AB32" s="16">
        <f t="shared" si="14"/>
        <v>7387.2995068557202</v>
      </c>
      <c r="AC32" s="16">
        <f t="shared" si="14"/>
        <v>8126.0294575412927</v>
      </c>
      <c r="AD32" s="16">
        <f t="shared" si="14"/>
        <v>8938.6324032954235</v>
      </c>
      <c r="AE32" s="16">
        <f t="shared" si="14"/>
        <v>9832.4956436249668</v>
      </c>
      <c r="AF32" s="16">
        <f t="shared" si="14"/>
        <v>10815.745207987464</v>
      </c>
      <c r="AG32" s="2" t="s">
        <v>9</v>
      </c>
    </row>
    <row r="33" spans="2:36" ht="15" x14ac:dyDescent="0.25">
      <c r="B33" s="2" t="s">
        <v>10</v>
      </c>
      <c r="C33" s="20">
        <f>C14</f>
        <v>100</v>
      </c>
      <c r="D33" s="16">
        <f>C40</f>
        <v>93.63636363636364</v>
      </c>
      <c r="E33" s="16">
        <f t="shared" ref="E33:AF33" si="15">D40</f>
        <v>87.67768595041322</v>
      </c>
      <c r="F33" s="16">
        <f t="shared" si="15"/>
        <v>79.494435261707991</v>
      </c>
      <c r="G33" s="16">
        <f t="shared" si="15"/>
        <v>74.435698472326578</v>
      </c>
      <c r="H33" s="16">
        <f t="shared" si="15"/>
        <v>69.698881296814889</v>
      </c>
      <c r="I33" s="16">
        <f t="shared" si="15"/>
        <v>65.263497941563031</v>
      </c>
      <c r="J33" s="16">
        <f t="shared" si="15"/>
        <v>61.110366254372657</v>
      </c>
      <c r="K33" s="16">
        <f t="shared" si="15"/>
        <v>57.221524765458035</v>
      </c>
      <c r="L33" s="16">
        <f t="shared" si="15"/>
        <v>53.58015500765616</v>
      </c>
      <c r="M33" s="16">
        <f t="shared" si="15"/>
        <v>50.170508779896224</v>
      </c>
      <c r="N33" s="16">
        <f t="shared" si="15"/>
        <v>46.977840039357375</v>
      </c>
      <c r="O33" s="16">
        <f t="shared" si="15"/>
        <v>43.988341127761906</v>
      </c>
      <c r="P33" s="16">
        <f t="shared" si="15"/>
        <v>41.189083055995241</v>
      </c>
      <c r="Q33" s="16">
        <f t="shared" si="15"/>
        <v>38.567959588795546</v>
      </c>
      <c r="R33" s="16">
        <f t="shared" si="15"/>
        <v>36.113634887690374</v>
      </c>
      <c r="S33" s="16">
        <f t="shared" si="15"/>
        <v>33.815494485746441</v>
      </c>
      <c r="T33" s="16">
        <f t="shared" si="15"/>
        <v>31.663599382108032</v>
      </c>
      <c r="U33" s="16">
        <f t="shared" si="15"/>
        <v>29.648643057792068</v>
      </c>
      <c r="V33" s="16">
        <f t="shared" si="15"/>
        <v>27.761911226841665</v>
      </c>
      <c r="W33" s="16">
        <f t="shared" si="15"/>
        <v>25.995244148769924</v>
      </c>
      <c r="X33" s="16">
        <f t="shared" si="15"/>
        <v>24.341001339302746</v>
      </c>
      <c r="Y33" s="16">
        <f t="shared" si="15"/>
        <v>22.792028526801662</v>
      </c>
      <c r="Z33" s="16">
        <f t="shared" si="15"/>
        <v>21.341626711459739</v>
      </c>
      <c r="AA33" s="16">
        <f t="shared" si="15"/>
        <v>19.983523193457756</v>
      </c>
      <c r="AB33" s="16">
        <f t="shared" si="15"/>
        <v>18.711844444783171</v>
      </c>
      <c r="AC33" s="16">
        <f t="shared" si="15"/>
        <v>17.521090707387877</v>
      </c>
      <c r="AD33" s="16">
        <f t="shared" si="15"/>
        <v>16.40611220782683</v>
      </c>
      <c r="AE33" s="16">
        <f t="shared" si="15"/>
        <v>15.362086885510577</v>
      </c>
      <c r="AF33" s="16">
        <f t="shared" si="15"/>
        <v>14.384499538250813</v>
      </c>
      <c r="AG33" s="2" t="s">
        <v>10</v>
      </c>
    </row>
    <row r="34" spans="2:36" ht="15" x14ac:dyDescent="0.25">
      <c r="B34" s="2" t="s">
        <v>11</v>
      </c>
      <c r="C34" s="16">
        <f>C32*C33</f>
        <v>100000</v>
      </c>
      <c r="D34" s="16">
        <f>D32*D33</f>
        <v>103000</v>
      </c>
      <c r="E34" s="16">
        <f t="shared" ref="E34" si="16">E32*E33</f>
        <v>106090</v>
      </c>
      <c r="F34" s="16">
        <f>F32*F33</f>
        <v>72141.2</v>
      </c>
      <c r="G34" s="16">
        <f t="shared" ref="G34:AF34" si="17">G32*G33</f>
        <v>74305.436000000016</v>
      </c>
      <c r="H34" s="16">
        <f t="shared" si="17"/>
        <v>76534.599080000029</v>
      </c>
      <c r="I34" s="16">
        <f t="shared" si="17"/>
        <v>78830.637052400038</v>
      </c>
      <c r="J34" s="16">
        <f t="shared" si="17"/>
        <v>81195.55616397204</v>
      </c>
      <c r="K34" s="16">
        <f t="shared" si="17"/>
        <v>83631.422848891205</v>
      </c>
      <c r="L34" s="16">
        <f t="shared" si="17"/>
        <v>86140.365534357945</v>
      </c>
      <c r="M34" s="16">
        <f t="shared" si="17"/>
        <v>88724.576500388706</v>
      </c>
      <c r="N34" s="16">
        <f t="shared" si="17"/>
        <v>91386.313795400376</v>
      </c>
      <c r="O34" s="16">
        <f t="shared" si="17"/>
        <v>94127.903209262397</v>
      </c>
      <c r="P34" s="16">
        <f t="shared" si="17"/>
        <v>96951.740305540283</v>
      </c>
      <c r="Q34" s="16">
        <f t="shared" si="17"/>
        <v>99860.292514706496</v>
      </c>
      <c r="R34" s="16">
        <f t="shared" si="17"/>
        <v>102856.10129014771</v>
      </c>
      <c r="S34" s="16">
        <f t="shared" si="17"/>
        <v>105941.78432885214</v>
      </c>
      <c r="T34" s="16">
        <f t="shared" si="17"/>
        <v>109120.03785871771</v>
      </c>
      <c r="U34" s="16">
        <f t="shared" si="17"/>
        <v>112393.63899447926</v>
      </c>
      <c r="V34" s="16">
        <f t="shared" si="17"/>
        <v>115765.44816431364</v>
      </c>
      <c r="W34" s="16">
        <f t="shared" si="17"/>
        <v>119238.41160924308</v>
      </c>
      <c r="X34" s="16">
        <f t="shared" si="17"/>
        <v>122815.56395752037</v>
      </c>
      <c r="Y34" s="16">
        <f t="shared" si="17"/>
        <v>126500.03087624598</v>
      </c>
      <c r="Z34" s="16">
        <f t="shared" si="17"/>
        <v>130295.03180253337</v>
      </c>
      <c r="AA34" s="16">
        <f t="shared" si="17"/>
        <v>134203.88275660938</v>
      </c>
      <c r="AB34" s="16">
        <f t="shared" si="17"/>
        <v>138229.99923930768</v>
      </c>
      <c r="AC34" s="16">
        <f t="shared" si="17"/>
        <v>142376.8992164869</v>
      </c>
      <c r="AD34" s="16">
        <f t="shared" si="17"/>
        <v>146648.20619298151</v>
      </c>
      <c r="AE34" s="16">
        <f t="shared" si="17"/>
        <v>151047.65237877099</v>
      </c>
      <c r="AF34" s="16">
        <f t="shared" si="17"/>
        <v>155579.0819501341</v>
      </c>
      <c r="AG34" s="2" t="s">
        <v>12</v>
      </c>
    </row>
    <row r="35" spans="2:36" ht="15" x14ac:dyDescent="0.25">
      <c r="B35" s="2" t="s">
        <v>13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2" t="s">
        <v>13</v>
      </c>
    </row>
    <row r="36" spans="2:36" ht="15" x14ac:dyDescent="0.25">
      <c r="B36" s="2" t="s">
        <v>14</v>
      </c>
      <c r="C36" s="16">
        <f>C32*(1+C$4)-C35/C33</f>
        <v>1100</v>
      </c>
      <c r="D36" s="16">
        <f>D32*(1+D$4)-D35/D33</f>
        <v>1210</v>
      </c>
      <c r="E36" s="16">
        <f t="shared" ref="E36:AF36" si="18">E32*(1+E$4)-E35/E33</f>
        <v>907.5</v>
      </c>
      <c r="F36" s="16">
        <f t="shared" si="18"/>
        <v>998.25000000000011</v>
      </c>
      <c r="G36" s="16">
        <f t="shared" si="18"/>
        <v>1098.0750000000003</v>
      </c>
      <c r="H36" s="16">
        <f t="shared" si="18"/>
        <v>1207.8825000000004</v>
      </c>
      <c r="I36" s="16">
        <f t="shared" si="18"/>
        <v>1328.6707500000005</v>
      </c>
      <c r="J36" s="16">
        <f t="shared" si="18"/>
        <v>1461.5378250000006</v>
      </c>
      <c r="K36" s="16">
        <f t="shared" si="18"/>
        <v>1607.6916075000008</v>
      </c>
      <c r="L36" s="16">
        <f t="shared" si="18"/>
        <v>1768.4607682500011</v>
      </c>
      <c r="M36" s="16">
        <f t="shared" si="18"/>
        <v>1945.3068450750013</v>
      </c>
      <c r="N36" s="16">
        <f t="shared" si="18"/>
        <v>2139.8375295825017</v>
      </c>
      <c r="O36" s="16">
        <f t="shared" si="18"/>
        <v>2353.8212825407522</v>
      </c>
      <c r="P36" s="16">
        <f t="shared" si="18"/>
        <v>2589.2034107948275</v>
      </c>
      <c r="Q36" s="16">
        <f t="shared" si="18"/>
        <v>2848.1237518743105</v>
      </c>
      <c r="R36" s="16">
        <f t="shared" si="18"/>
        <v>3132.9361270617419</v>
      </c>
      <c r="S36" s="16">
        <f t="shared" si="18"/>
        <v>3446.2297397679163</v>
      </c>
      <c r="T36" s="16">
        <f t="shared" si="18"/>
        <v>3790.8527137447081</v>
      </c>
      <c r="U36" s="16">
        <f t="shared" si="18"/>
        <v>4169.9379851191788</v>
      </c>
      <c r="V36" s="16">
        <f t="shared" si="18"/>
        <v>4586.9317836310975</v>
      </c>
      <c r="W36" s="16">
        <f t="shared" si="18"/>
        <v>5045.6249619942073</v>
      </c>
      <c r="X36" s="16">
        <f t="shared" si="18"/>
        <v>5550.1874581936281</v>
      </c>
      <c r="Y36" s="16">
        <f t="shared" si="18"/>
        <v>6105.2062040129913</v>
      </c>
      <c r="Z36" s="16">
        <f t="shared" si="18"/>
        <v>6715.7268244142906</v>
      </c>
      <c r="AA36" s="16">
        <f t="shared" si="18"/>
        <v>7387.2995068557202</v>
      </c>
      <c r="AB36" s="16">
        <f t="shared" si="18"/>
        <v>8126.0294575412927</v>
      </c>
      <c r="AC36" s="16">
        <f t="shared" si="18"/>
        <v>8938.6324032954235</v>
      </c>
      <c r="AD36" s="16">
        <f t="shared" si="18"/>
        <v>9832.4956436249668</v>
      </c>
      <c r="AE36" s="16">
        <f t="shared" si="18"/>
        <v>10815.745207987464</v>
      </c>
      <c r="AF36" s="16">
        <f t="shared" si="18"/>
        <v>11897.319728786211</v>
      </c>
      <c r="AG36" s="2" t="s">
        <v>14</v>
      </c>
    </row>
    <row r="37" spans="2:36" ht="15" x14ac:dyDescent="0.25">
      <c r="B37" s="2" t="s">
        <v>15</v>
      </c>
      <c r="C37" s="15">
        <f>IF($C$10=0,C16/C36,ROUND(C16/C36,0))</f>
        <v>6.3636363636363633</v>
      </c>
      <c r="D37" s="15">
        <f t="shared" ref="D37:AE37" si="19">IF($C$10=0,D16/D36,ROUND(D16/D36,0))</f>
        <v>5.9586776859504136</v>
      </c>
      <c r="E37" s="15">
        <f t="shared" si="19"/>
        <v>8.1832506887052361</v>
      </c>
      <c r="F37" s="15">
        <f t="shared" si="19"/>
        <v>5.0587367893814177</v>
      </c>
      <c r="G37" s="15">
        <f t="shared" si="19"/>
        <v>4.7368171755116908</v>
      </c>
      <c r="H37" s="15">
        <f t="shared" si="19"/>
        <v>4.4353833552518562</v>
      </c>
      <c r="I37" s="15">
        <f t="shared" si="19"/>
        <v>4.1531316871903741</v>
      </c>
      <c r="J37" s="15">
        <f t="shared" si="19"/>
        <v>3.8888414889146237</v>
      </c>
      <c r="K37" s="15">
        <f t="shared" si="19"/>
        <v>3.6413697578018747</v>
      </c>
      <c r="L37" s="15">
        <f t="shared" si="19"/>
        <v>3.4096462277599371</v>
      </c>
      <c r="M37" s="15">
        <f t="shared" si="19"/>
        <v>3.1926687405388496</v>
      </c>
      <c r="N37" s="15">
        <f t="shared" si="19"/>
        <v>2.9894989115954687</v>
      </c>
      <c r="O37" s="15">
        <f t="shared" si="19"/>
        <v>2.799258071766666</v>
      </c>
      <c r="P37" s="15">
        <f t="shared" si="19"/>
        <v>2.6211234671996961</v>
      </c>
      <c r="Q37" s="15">
        <f t="shared" si="19"/>
        <v>2.4543247011051705</v>
      </c>
      <c r="R37" s="15">
        <f t="shared" si="19"/>
        <v>2.2981404019439324</v>
      </c>
      <c r="S37" s="15">
        <f t="shared" si="19"/>
        <v>2.1518951036384091</v>
      </c>
      <c r="T37" s="15">
        <f t="shared" si="19"/>
        <v>2.0149563243159649</v>
      </c>
      <c r="U37" s="15">
        <f t="shared" si="19"/>
        <v>1.886731830950404</v>
      </c>
      <c r="V37" s="15">
        <f t="shared" si="19"/>
        <v>1.7666670780717417</v>
      </c>
      <c r="W37" s="15">
        <f t="shared" si="19"/>
        <v>1.6542428094671764</v>
      </c>
      <c r="X37" s="15">
        <f t="shared" si="19"/>
        <v>1.5489728125010831</v>
      </c>
      <c r="Y37" s="15">
        <f t="shared" si="19"/>
        <v>1.4504018153419236</v>
      </c>
      <c r="Z37" s="15">
        <f t="shared" si="19"/>
        <v>1.3581035180019829</v>
      </c>
      <c r="AA37" s="15">
        <f t="shared" si="19"/>
        <v>1.2716787486745844</v>
      </c>
      <c r="AB37" s="15">
        <f t="shared" si="19"/>
        <v>1.1907537373952926</v>
      </c>
      <c r="AC37" s="15">
        <f t="shared" si="19"/>
        <v>1.1149784995610468</v>
      </c>
      <c r="AD37" s="15">
        <f t="shared" si="19"/>
        <v>1.044025322316253</v>
      </c>
      <c r="AE37" s="15">
        <f t="shared" si="19"/>
        <v>0.97758734725976404</v>
      </c>
      <c r="AF37" s="17">
        <f>AF33</f>
        <v>14.384499538250813</v>
      </c>
      <c r="AG37" s="2" t="s">
        <v>15</v>
      </c>
    </row>
    <row r="38" spans="2:36" ht="15" x14ac:dyDescent="0.25">
      <c r="B38" s="2" t="s">
        <v>16</v>
      </c>
      <c r="C38" s="16">
        <f>C37*C36</f>
        <v>7000</v>
      </c>
      <c r="D38" s="16">
        <f t="shared" ref="D38:AF38" si="20">D37*D36</f>
        <v>7210</v>
      </c>
      <c r="E38" s="16">
        <f t="shared" si="20"/>
        <v>7426.300000000002</v>
      </c>
      <c r="F38" s="16">
        <f t="shared" si="20"/>
        <v>5049.8840000000009</v>
      </c>
      <c r="G38" s="16">
        <f t="shared" si="20"/>
        <v>5201.3805200000015</v>
      </c>
      <c r="H38" s="16">
        <f t="shared" si="20"/>
        <v>5357.4219356000021</v>
      </c>
      <c r="I38" s="16">
        <f t="shared" si="20"/>
        <v>5518.144593668002</v>
      </c>
      <c r="J38" s="16">
        <f t="shared" si="20"/>
        <v>5683.6889314780428</v>
      </c>
      <c r="K38" s="16">
        <f t="shared" si="20"/>
        <v>5854.1995994223844</v>
      </c>
      <c r="L38" s="16">
        <f t="shared" si="20"/>
        <v>6029.8255874050565</v>
      </c>
      <c r="M38" s="16">
        <f t="shared" si="20"/>
        <v>6210.7203550272079</v>
      </c>
      <c r="N38" s="16">
        <f t="shared" si="20"/>
        <v>6397.041965678025</v>
      </c>
      <c r="O38" s="16">
        <f t="shared" si="20"/>
        <v>6588.9532246483668</v>
      </c>
      <c r="P38" s="16">
        <f t="shared" si="20"/>
        <v>6786.6218213878174</v>
      </c>
      <c r="Q38" s="16">
        <f t="shared" si="20"/>
        <v>6990.2204760294544</v>
      </c>
      <c r="R38" s="16">
        <f t="shared" si="20"/>
        <v>7199.9270903103388</v>
      </c>
      <c r="S38" s="16">
        <f t="shared" si="20"/>
        <v>7415.9249030196479</v>
      </c>
      <c r="T38" s="16">
        <f t="shared" si="20"/>
        <v>7638.402650110238</v>
      </c>
      <c r="U38" s="16">
        <f t="shared" si="20"/>
        <v>7867.5547296135464</v>
      </c>
      <c r="V38" s="16">
        <f t="shared" si="20"/>
        <v>8103.581371501954</v>
      </c>
      <c r="W38" s="16">
        <f t="shared" si="20"/>
        <v>8346.688812647013</v>
      </c>
      <c r="X38" s="16">
        <f t="shared" si="20"/>
        <v>8597.0894770264222</v>
      </c>
      <c r="Y38" s="16">
        <f t="shared" si="20"/>
        <v>8855.0021613372173</v>
      </c>
      <c r="Z38" s="16">
        <f t="shared" si="20"/>
        <v>9120.6522261773334</v>
      </c>
      <c r="AA38" s="16">
        <f t="shared" si="20"/>
        <v>9394.271792962656</v>
      </c>
      <c r="AB38" s="16">
        <f t="shared" si="20"/>
        <v>9676.0999467515358</v>
      </c>
      <c r="AC38" s="16">
        <f t="shared" si="20"/>
        <v>9966.3829451540842</v>
      </c>
      <c r="AD38" s="16">
        <f t="shared" si="20"/>
        <v>10265.374433508709</v>
      </c>
      <c r="AE38" s="16">
        <f t="shared" si="20"/>
        <v>10573.335666513969</v>
      </c>
      <c r="AF38" s="16">
        <f t="shared" si="20"/>
        <v>171136.99014514755</v>
      </c>
      <c r="AG38" s="2" t="s">
        <v>16</v>
      </c>
    </row>
    <row r="39" spans="2:36" ht="15" x14ac:dyDescent="0.25">
      <c r="B39" s="2" t="s">
        <v>17</v>
      </c>
      <c r="C39" s="16">
        <f>C38*C$6</f>
        <v>70</v>
      </c>
      <c r="D39" s="16">
        <f t="shared" ref="D39:AF39" si="21">D38*D$6</f>
        <v>72.100000000000009</v>
      </c>
      <c r="E39" s="16">
        <f t="shared" si="21"/>
        <v>74.263000000000019</v>
      </c>
      <c r="F39" s="16">
        <f t="shared" si="21"/>
        <v>50.498840000000008</v>
      </c>
      <c r="G39" s="16">
        <f t="shared" si="21"/>
        <v>52.013805200000014</v>
      </c>
      <c r="H39" s="16">
        <f t="shared" si="21"/>
        <v>53.574219356000022</v>
      </c>
      <c r="I39" s="16">
        <f t="shared" si="21"/>
        <v>55.181445936680021</v>
      </c>
      <c r="J39" s="16">
        <f t="shared" si="21"/>
        <v>56.836889314780429</v>
      </c>
      <c r="K39" s="16">
        <f t="shared" si="21"/>
        <v>58.541995994223846</v>
      </c>
      <c r="L39" s="16">
        <f t="shared" si="21"/>
        <v>60.298255874050568</v>
      </c>
      <c r="M39" s="16">
        <f t="shared" si="21"/>
        <v>62.107203550272082</v>
      </c>
      <c r="N39" s="16">
        <f t="shared" si="21"/>
        <v>63.970419656780251</v>
      </c>
      <c r="O39" s="16">
        <f t="shared" si="21"/>
        <v>65.889532246483668</v>
      </c>
      <c r="P39" s="16">
        <f t="shared" si="21"/>
        <v>67.86621821387817</v>
      </c>
      <c r="Q39" s="16">
        <f t="shared" si="21"/>
        <v>69.902204760294552</v>
      </c>
      <c r="R39" s="16">
        <f t="shared" si="21"/>
        <v>71.999270903103394</v>
      </c>
      <c r="S39" s="16">
        <f t="shared" si="21"/>
        <v>74.159249030196477</v>
      </c>
      <c r="T39" s="16">
        <f t="shared" si="21"/>
        <v>76.384026501102383</v>
      </c>
      <c r="U39" s="16">
        <f t="shared" si="21"/>
        <v>78.675547296135463</v>
      </c>
      <c r="V39" s="16">
        <f t="shared" si="21"/>
        <v>81.035813715019543</v>
      </c>
      <c r="W39" s="16">
        <f t="shared" si="21"/>
        <v>83.466888126470138</v>
      </c>
      <c r="X39" s="16">
        <f t="shared" si="21"/>
        <v>85.970894770264223</v>
      </c>
      <c r="Y39" s="16">
        <f t="shared" si="21"/>
        <v>88.550021613372181</v>
      </c>
      <c r="Z39" s="16">
        <f t="shared" si="21"/>
        <v>91.20652226177333</v>
      </c>
      <c r="AA39" s="16">
        <f t="shared" si="21"/>
        <v>93.942717929626568</v>
      </c>
      <c r="AB39" s="16">
        <f t="shared" si="21"/>
        <v>96.760999467515362</v>
      </c>
      <c r="AC39" s="16">
        <f t="shared" si="21"/>
        <v>99.663829451540849</v>
      </c>
      <c r="AD39" s="16">
        <f t="shared" si="21"/>
        <v>102.65374433508708</v>
      </c>
      <c r="AE39" s="16">
        <f t="shared" si="21"/>
        <v>105.73335666513969</v>
      </c>
      <c r="AF39" s="16">
        <f t="shared" si="21"/>
        <v>1711.3699014514755</v>
      </c>
      <c r="AG39" s="2" t="s">
        <v>17</v>
      </c>
    </row>
    <row r="40" spans="2:36" ht="15" x14ac:dyDescent="0.25">
      <c r="B40" s="2" t="s">
        <v>18</v>
      </c>
      <c r="C40" s="16">
        <f>C33-C37</f>
        <v>93.63636363636364</v>
      </c>
      <c r="D40" s="16">
        <f>D33-D37</f>
        <v>87.67768595041322</v>
      </c>
      <c r="E40" s="16">
        <f t="shared" ref="E40:AF40" si="22">E33-E37</f>
        <v>79.494435261707991</v>
      </c>
      <c r="F40" s="16">
        <f t="shared" si="22"/>
        <v>74.435698472326578</v>
      </c>
      <c r="G40" s="16">
        <f t="shared" si="22"/>
        <v>69.698881296814889</v>
      </c>
      <c r="H40" s="16">
        <f t="shared" si="22"/>
        <v>65.263497941563031</v>
      </c>
      <c r="I40" s="16">
        <f t="shared" si="22"/>
        <v>61.110366254372657</v>
      </c>
      <c r="J40" s="16">
        <f t="shared" si="22"/>
        <v>57.221524765458035</v>
      </c>
      <c r="K40" s="16">
        <f t="shared" si="22"/>
        <v>53.58015500765616</v>
      </c>
      <c r="L40" s="16">
        <f t="shared" si="22"/>
        <v>50.170508779896224</v>
      </c>
      <c r="M40" s="16">
        <f t="shared" si="22"/>
        <v>46.977840039357375</v>
      </c>
      <c r="N40" s="16">
        <f t="shared" si="22"/>
        <v>43.988341127761906</v>
      </c>
      <c r="O40" s="16">
        <f t="shared" si="22"/>
        <v>41.189083055995241</v>
      </c>
      <c r="P40" s="16">
        <f t="shared" si="22"/>
        <v>38.567959588795546</v>
      </c>
      <c r="Q40" s="16">
        <f t="shared" si="22"/>
        <v>36.113634887690374</v>
      </c>
      <c r="R40" s="16">
        <f t="shared" si="22"/>
        <v>33.815494485746441</v>
      </c>
      <c r="S40" s="16">
        <f t="shared" si="22"/>
        <v>31.663599382108032</v>
      </c>
      <c r="T40" s="16">
        <f t="shared" si="22"/>
        <v>29.648643057792068</v>
      </c>
      <c r="U40" s="16">
        <f t="shared" si="22"/>
        <v>27.761911226841665</v>
      </c>
      <c r="V40" s="16">
        <f t="shared" si="22"/>
        <v>25.995244148769924</v>
      </c>
      <c r="W40" s="16">
        <f t="shared" si="22"/>
        <v>24.341001339302746</v>
      </c>
      <c r="X40" s="16">
        <f t="shared" si="22"/>
        <v>22.792028526801662</v>
      </c>
      <c r="Y40" s="16">
        <f t="shared" si="22"/>
        <v>21.341626711459739</v>
      </c>
      <c r="Z40" s="16">
        <f t="shared" si="22"/>
        <v>19.983523193457756</v>
      </c>
      <c r="AA40" s="16">
        <f t="shared" si="22"/>
        <v>18.711844444783171</v>
      </c>
      <c r="AB40" s="16">
        <f t="shared" si="22"/>
        <v>17.521090707387877</v>
      </c>
      <c r="AC40" s="16">
        <f t="shared" si="22"/>
        <v>16.40611220782683</v>
      </c>
      <c r="AD40" s="16">
        <f t="shared" si="22"/>
        <v>15.362086885510577</v>
      </c>
      <c r="AE40" s="16">
        <f t="shared" si="22"/>
        <v>14.384499538250813</v>
      </c>
      <c r="AF40" s="16">
        <f t="shared" si="22"/>
        <v>0</v>
      </c>
      <c r="AG40" s="2" t="s">
        <v>18</v>
      </c>
    </row>
    <row r="41" spans="2:36" ht="15" x14ac:dyDescent="0.25">
      <c r="B41" s="2" t="s">
        <v>19</v>
      </c>
      <c r="C41" s="16">
        <f>IF(C35+IF(C$3&gt;$C$9,0,(C37*C36-C37*$C$13-C39))&lt;0,0,C35+IF(C$3&gt;$C$9,0,(C37*C36-C37*$C$13-C39)))</f>
        <v>566.36363636363694</v>
      </c>
      <c r="D41" s="16">
        <f t="shared" ref="D41:AE41" si="23">IF(D35+IF(D$3&gt;$C$9,0,(D37*D36-D37*$C$13-D39))&lt;0,0,D35+IF(D$3&gt;$C$9,0,(D37*D36-D37*$C$13-D39)))</f>
        <v>1179.2223140495867</v>
      </c>
      <c r="E41" s="16">
        <f t="shared" si="23"/>
        <v>0</v>
      </c>
      <c r="F41" s="16">
        <f t="shared" si="23"/>
        <v>0</v>
      </c>
      <c r="G41" s="16">
        <f t="shared" si="23"/>
        <v>412.54953928831054</v>
      </c>
      <c r="H41" s="16">
        <f t="shared" si="23"/>
        <v>868.46436099214577</v>
      </c>
      <c r="I41" s="16">
        <f t="shared" si="23"/>
        <v>1309.8314605409482</v>
      </c>
      <c r="J41" s="16">
        <f>IF(J35+IF(J$3&gt;$C$9,0,(J37*J36-J37*$C$13-J39))&lt;0,0,J35+IF(J$3&gt;$C$9,0,(J37*J36-J37*$C$13-J39)))</f>
        <v>1738.0105532486386</v>
      </c>
      <c r="K41" s="16">
        <f t="shared" si="23"/>
        <v>2154.2878456262861</v>
      </c>
      <c r="L41" s="16">
        <f t="shared" si="23"/>
        <v>2559.8811037710689</v>
      </c>
      <c r="M41" s="16">
        <f t="shared" si="23"/>
        <v>2955.9444109380861</v>
      </c>
      <c r="N41" s="16">
        <f t="shared" si="23"/>
        <v>3343.572634425776</v>
      </c>
      <c r="O41" s="16">
        <f t="shared" si="23"/>
        <v>3723.8056206352171</v>
      </c>
      <c r="P41" s="16">
        <f t="shared" si="23"/>
        <v>4097.6321359742433</v>
      </c>
      <c r="Q41" s="16">
        <f t="shared" si="23"/>
        <v>4465.9935701639888</v>
      </c>
      <c r="R41" s="16">
        <f t="shared" si="23"/>
        <v>4829.7874174633034</v>
      </c>
      <c r="S41" s="16">
        <f t="shared" si="23"/>
        <v>5189.8705503510419</v>
      </c>
      <c r="T41" s="16">
        <f t="shared" si="23"/>
        <v>5547.0622992931712</v>
      </c>
      <c r="U41" s="16">
        <f t="shared" si="23"/>
        <v>5902.1473513670062</v>
      </c>
      <c r="V41" s="16">
        <f t="shared" si="23"/>
        <v>6255.878479715193</v>
      </c>
      <c r="W41" s="16">
        <f t="shared" si="23"/>
        <v>6608.9791150533674</v>
      </c>
      <c r="X41" s="16">
        <f t="shared" si="23"/>
        <v>6962.145769755075</v>
      </c>
      <c r="Y41" s="16">
        <f t="shared" si="23"/>
        <v>7316.0503243819212</v>
      </c>
      <c r="Z41" s="16">
        <f t="shared" si="23"/>
        <v>7671.3421859135779</v>
      </c>
      <c r="AA41" s="16">
        <f t="shared" si="23"/>
        <v>8028.6503263584455</v>
      </c>
      <c r="AB41" s="16">
        <f t="shared" si="23"/>
        <v>8388.5852098887281</v>
      </c>
      <c r="AC41" s="16">
        <f t="shared" si="23"/>
        <v>8751.7406161414965</v>
      </c>
      <c r="AD41" s="16">
        <f t="shared" si="23"/>
        <v>9118.6953668573697</v>
      </c>
      <c r="AE41" s="16">
        <f t="shared" si="23"/>
        <v>9490.0149625890663</v>
      </c>
      <c r="AF41" s="16">
        <f>IF(AF35+IF(AF$3&gt;$C$9,0,(AF37*AF36-AF37*$C$13-AF39))&lt;0,0,AF35+IF(AF$3&gt;$C$9,0,(AF37*AF36-AF37*$C$13-AF39)))</f>
        <v>155041.12070544524</v>
      </c>
      <c r="AG41" s="2" t="s">
        <v>19</v>
      </c>
    </row>
    <row r="42" spans="2:36" ht="15" x14ac:dyDescent="0.25">
      <c r="B42" s="2" t="s">
        <v>20</v>
      </c>
      <c r="C42" s="16">
        <f>C41*C$7</f>
        <v>73.62727272727281</v>
      </c>
      <c r="D42" s="16">
        <f t="shared" ref="D42:AF42" si="24">D41*D$7</f>
        <v>153.29890082644627</v>
      </c>
      <c r="E42" s="16">
        <f t="shared" si="24"/>
        <v>0</v>
      </c>
      <c r="F42" s="16">
        <f t="shared" si="24"/>
        <v>0</v>
      </c>
      <c r="G42" s="16">
        <f t="shared" si="24"/>
        <v>53.631440107480373</v>
      </c>
      <c r="H42" s="16">
        <f t="shared" si="24"/>
        <v>112.90036692897895</v>
      </c>
      <c r="I42" s="16">
        <f t="shared" si="24"/>
        <v>170.27808987032327</v>
      </c>
      <c r="J42" s="16">
        <f t="shared" si="24"/>
        <v>225.94137192232304</v>
      </c>
      <c r="K42" s="16">
        <f t="shared" si="24"/>
        <v>280.0574199314172</v>
      </c>
      <c r="L42" s="16">
        <f t="shared" si="24"/>
        <v>332.78454349023895</v>
      </c>
      <c r="M42" s="16">
        <f t="shared" si="24"/>
        <v>384.27277342195123</v>
      </c>
      <c r="N42" s="16">
        <f t="shared" si="24"/>
        <v>434.66444247535088</v>
      </c>
      <c r="O42" s="16">
        <f t="shared" si="24"/>
        <v>484.09473068257824</v>
      </c>
      <c r="P42" s="16">
        <f t="shared" si="24"/>
        <v>532.69217767665168</v>
      </c>
      <c r="Q42" s="16">
        <f t="shared" si="24"/>
        <v>580.57916412131851</v>
      </c>
      <c r="R42" s="16">
        <f t="shared" si="24"/>
        <v>627.87236427022947</v>
      </c>
      <c r="S42" s="16">
        <f t="shared" si="24"/>
        <v>674.68317154563545</v>
      </c>
      <c r="T42" s="16">
        <f t="shared" si="24"/>
        <v>721.1180989081123</v>
      </c>
      <c r="U42" s="16">
        <f t="shared" si="24"/>
        <v>767.27915567771083</v>
      </c>
      <c r="V42" s="16">
        <f t="shared" si="24"/>
        <v>813.26420236297508</v>
      </c>
      <c r="W42" s="16">
        <f t="shared" si="24"/>
        <v>859.16728495693781</v>
      </c>
      <c r="X42" s="16">
        <f t="shared" si="24"/>
        <v>905.07895006815977</v>
      </c>
      <c r="Y42" s="16">
        <f t="shared" si="24"/>
        <v>951.08654216964976</v>
      </c>
      <c r="Z42" s="16">
        <f t="shared" si="24"/>
        <v>997.27448416876518</v>
      </c>
      <c r="AA42" s="16">
        <f t="shared" si="24"/>
        <v>1043.724542426598</v>
      </c>
      <c r="AB42" s="16">
        <f t="shared" si="24"/>
        <v>1090.5160772855347</v>
      </c>
      <c r="AC42" s="16">
        <f t="shared" si="24"/>
        <v>1137.7262800983947</v>
      </c>
      <c r="AD42" s="16">
        <f t="shared" si="24"/>
        <v>1185.430397691458</v>
      </c>
      <c r="AE42" s="16">
        <f t="shared" si="24"/>
        <v>1233.7019451365786</v>
      </c>
      <c r="AF42" s="16">
        <f t="shared" si="24"/>
        <v>20155.34569170788</v>
      </c>
      <c r="AG42" s="2" t="s">
        <v>20</v>
      </c>
    </row>
    <row r="43" spans="2:36" ht="15" x14ac:dyDescent="0.25">
      <c r="B43" s="2" t="s">
        <v>21</v>
      </c>
      <c r="C43" s="16">
        <f>C40*C36+C35+C38-C42-C39</f>
        <v>109856.37272727273</v>
      </c>
      <c r="D43" s="16">
        <f>D40*D36+D35+D38-D42-D39</f>
        <v>113074.60109917355</v>
      </c>
      <c r="E43" s="16">
        <f t="shared" ref="E43:AD43" si="25">E40*E36+E35+E38-E42-E39</f>
        <v>79493.236999999994</v>
      </c>
      <c r="F43" s="16">
        <f t="shared" si="25"/>
        <v>79304.821160000021</v>
      </c>
      <c r="G43" s="16">
        <f t="shared" si="25"/>
        <v>81630.334354692561</v>
      </c>
      <c r="H43" s="16">
        <f t="shared" si="25"/>
        <v>84021.584401715052</v>
      </c>
      <c r="I43" s="16">
        <f t="shared" si="25"/>
        <v>86488.241221833028</v>
      </c>
      <c r="J43" s="16">
        <f t="shared" si="25"/>
        <v>89032.333519132138</v>
      </c>
      <c r="K43" s="16">
        <f t="shared" si="25"/>
        <v>91655.965717854691</v>
      </c>
      <c r="L43" s="16">
        <f t="shared" si="25"/>
        <v>94361.319288429469</v>
      </c>
      <c r="M43" s="16">
        <f t="shared" si="25"/>
        <v>97150.654173455361</v>
      </c>
      <c r="N43" s="16">
        <f t="shared" si="25"/>
        <v>100026.3103128083</v>
      </c>
      <c r="O43" s="16">
        <f t="shared" si="25"/>
        <v>102990.70926725959</v>
      </c>
      <c r="P43" s="16">
        <f t="shared" si="25"/>
        <v>106046.35594020378</v>
      </c>
      <c r="Q43" s="16">
        <f t="shared" si="25"/>
        <v>109195.84039729556</v>
      </c>
      <c r="R43" s="16">
        <f t="shared" si="25"/>
        <v>112441.83978398915</v>
      </c>
      <c r="S43" s="16">
        <f t="shared" si="25"/>
        <v>115787.12034116153</v>
      </c>
      <c r="T43" s="16">
        <f t="shared" si="25"/>
        <v>119234.53951918027</v>
      </c>
      <c r="U43" s="16">
        <f t="shared" si="25"/>
        <v>122787.04819095334</v>
      </c>
      <c r="V43" s="16">
        <f t="shared" si="25"/>
        <v>126447.69296466705</v>
      </c>
      <c r="W43" s="16">
        <f t="shared" si="25"/>
        <v>130219.61859708396</v>
      </c>
      <c r="X43" s="16">
        <f t="shared" si="25"/>
        <v>134106.07050843397</v>
      </c>
      <c r="Y43" s="16">
        <f t="shared" si="25"/>
        <v>138110.39740008756</v>
      </c>
      <c r="Z43" s="16">
        <f t="shared" si="25"/>
        <v>142236.05397635617</v>
      </c>
      <c r="AA43" s="16">
        <f t="shared" si="25"/>
        <v>146486.60377191412</v>
      </c>
      <c r="AB43" s="16">
        <f t="shared" si="25"/>
        <v>150865.72208648539</v>
      </c>
      <c r="AC43" s="16">
        <f t="shared" si="25"/>
        <v>155377.19902858566</v>
      </c>
      <c r="AD43" s="16">
        <f t="shared" si="25"/>
        <v>160024.94267025313</v>
      </c>
      <c r="AE43" s="16">
        <f>AE40*AE36+AE35+AE38-AE42-AE39</f>
        <v>164812.98231484633</v>
      </c>
      <c r="AF43" s="16">
        <f t="shared" ref="AF43" si="26">AF40*AF36+AF35+AF38-AF42-AF39</f>
        <v>149270.27455198817</v>
      </c>
      <c r="AG43" s="2" t="s">
        <v>21</v>
      </c>
      <c r="AI43" s="16"/>
    </row>
    <row r="44" spans="2:36" ht="15" x14ac:dyDescent="0.25">
      <c r="B44" s="2" t="s">
        <v>22</v>
      </c>
      <c r="C44" s="16">
        <f>(C35+C38)-C42-C39</f>
        <v>6856.3727272727274</v>
      </c>
      <c r="D44" s="16">
        <f t="shared" ref="D44:AF44" si="27">(D35+D38)-D42-D39</f>
        <v>6984.6010991735529</v>
      </c>
      <c r="E44" s="16">
        <f t="shared" si="27"/>
        <v>7352.0370000000021</v>
      </c>
      <c r="F44" s="16">
        <f t="shared" si="27"/>
        <v>4999.3851600000007</v>
      </c>
      <c r="G44" s="16">
        <f t="shared" si="27"/>
        <v>5095.7352746925208</v>
      </c>
      <c r="H44" s="16">
        <f t="shared" si="27"/>
        <v>5190.9473493150235</v>
      </c>
      <c r="I44" s="16">
        <f t="shared" si="27"/>
        <v>5292.6850578609992</v>
      </c>
      <c r="J44" s="16">
        <f t="shared" si="27"/>
        <v>5400.910670240939</v>
      </c>
      <c r="K44" s="16">
        <f t="shared" si="27"/>
        <v>5515.6001834967437</v>
      </c>
      <c r="L44" s="16">
        <f t="shared" si="27"/>
        <v>5636.7427880407668</v>
      </c>
      <c r="M44" s="16">
        <f t="shared" si="27"/>
        <v>5764.3403780549843</v>
      </c>
      <c r="N44" s="16">
        <f t="shared" si="27"/>
        <v>5898.4071035458937</v>
      </c>
      <c r="O44" s="16">
        <f t="shared" si="27"/>
        <v>6038.9689617193053</v>
      </c>
      <c r="P44" s="16">
        <f t="shared" si="27"/>
        <v>6186.0634254972883</v>
      </c>
      <c r="Q44" s="16">
        <f t="shared" si="27"/>
        <v>6339.7391071478414</v>
      </c>
      <c r="R44" s="16">
        <f t="shared" si="27"/>
        <v>6500.055455137006</v>
      </c>
      <c r="S44" s="16">
        <f t="shared" si="27"/>
        <v>6667.0824824438159</v>
      </c>
      <c r="T44" s="16">
        <f t="shared" si="27"/>
        <v>6840.9005247010236</v>
      </c>
      <c r="U44" s="16">
        <f t="shared" si="27"/>
        <v>7021.6000266396995</v>
      </c>
      <c r="V44" s="16">
        <f t="shared" si="27"/>
        <v>7209.2813554239592</v>
      </c>
      <c r="W44" s="16">
        <f t="shared" si="27"/>
        <v>7404.0546395636056</v>
      </c>
      <c r="X44" s="16">
        <f t="shared" si="27"/>
        <v>7606.0396321879989</v>
      </c>
      <c r="Y44" s="16">
        <f t="shared" si="27"/>
        <v>7815.3655975541951</v>
      </c>
      <c r="Z44" s="16">
        <f t="shared" si="27"/>
        <v>8032.171219746795</v>
      </c>
      <c r="AA44" s="16">
        <f t="shared" si="27"/>
        <v>8256.6045326064304</v>
      </c>
      <c r="AB44" s="16">
        <f t="shared" si="27"/>
        <v>8488.8228699984866</v>
      </c>
      <c r="AC44" s="16">
        <f t="shared" si="27"/>
        <v>8728.9928356041473</v>
      </c>
      <c r="AD44" s="16">
        <f t="shared" si="27"/>
        <v>8977.2902914821643</v>
      </c>
      <c r="AE44" s="16">
        <f t="shared" si="27"/>
        <v>9233.9003647122518</v>
      </c>
      <c r="AF44" s="16">
        <f t="shared" si="27"/>
        <v>149270.27455198817</v>
      </c>
      <c r="AG44" s="2" t="s">
        <v>22</v>
      </c>
      <c r="AI44" s="16"/>
    </row>
    <row r="45" spans="2:36" ht="15" x14ac:dyDescent="0.25">
      <c r="B45" s="2" t="s">
        <v>23</v>
      </c>
      <c r="C45" s="16">
        <f>C43-C34</f>
        <v>9856.3727272727265</v>
      </c>
      <c r="D45" s="16">
        <f t="shared" ref="D45:AE45" si="28">D43-D34</f>
        <v>10074.601099173553</v>
      </c>
      <c r="E45" s="16">
        <f t="shared" si="28"/>
        <v>-26596.763000000006</v>
      </c>
      <c r="F45" s="16">
        <f t="shared" si="28"/>
        <v>7163.6211600000242</v>
      </c>
      <c r="G45" s="16">
        <f t="shared" si="28"/>
        <v>7324.8983546925447</v>
      </c>
      <c r="H45" s="16">
        <f t="shared" si="28"/>
        <v>7486.985321715023</v>
      </c>
      <c r="I45" s="16">
        <f t="shared" si="28"/>
        <v>7657.6041694329906</v>
      </c>
      <c r="J45" s="16">
        <f t="shared" si="28"/>
        <v>7836.7773551600985</v>
      </c>
      <c r="K45" s="16">
        <f t="shared" si="28"/>
        <v>8024.5428689634864</v>
      </c>
      <c r="L45" s="16">
        <f t="shared" si="28"/>
        <v>8220.9537540715246</v>
      </c>
      <c r="M45" s="16">
        <f t="shared" si="28"/>
        <v>8426.0776730666548</v>
      </c>
      <c r="N45" s="16">
        <f t="shared" si="28"/>
        <v>8639.9965174079261</v>
      </c>
      <c r="O45" s="16">
        <f t="shared" si="28"/>
        <v>8862.8060579971934</v>
      </c>
      <c r="P45" s="16">
        <f t="shared" si="28"/>
        <v>9094.6156346634962</v>
      </c>
      <c r="Q45" s="16">
        <f t="shared" si="28"/>
        <v>9335.5478825890605</v>
      </c>
      <c r="R45" s="16">
        <f t="shared" si="28"/>
        <v>9585.7384938414471</v>
      </c>
      <c r="S45" s="16">
        <f t="shared" si="28"/>
        <v>9845.336012309388</v>
      </c>
      <c r="T45" s="16">
        <f t="shared" si="28"/>
        <v>10114.501660462556</v>
      </c>
      <c r="U45" s="16">
        <f t="shared" si="28"/>
        <v>10393.40919647408</v>
      </c>
      <c r="V45" s="16">
        <f t="shared" si="28"/>
        <v>10682.244800353408</v>
      </c>
      <c r="W45" s="16">
        <f t="shared" si="28"/>
        <v>10981.20698784088</v>
      </c>
      <c r="X45" s="16">
        <f t="shared" si="28"/>
        <v>11290.506550913604</v>
      </c>
      <c r="Y45" s="16">
        <f t="shared" si="28"/>
        <v>11610.366523841585</v>
      </c>
      <c r="Z45" s="16">
        <f t="shared" si="28"/>
        <v>11941.022173822799</v>
      </c>
      <c r="AA45" s="16">
        <f t="shared" si="28"/>
        <v>12282.721015304734</v>
      </c>
      <c r="AB45" s="16">
        <f t="shared" si="28"/>
        <v>12635.722847177705</v>
      </c>
      <c r="AC45" s="16">
        <f t="shared" si="28"/>
        <v>13000.299812098761</v>
      </c>
      <c r="AD45" s="16">
        <f t="shared" si="28"/>
        <v>13376.736477271625</v>
      </c>
      <c r="AE45" s="16">
        <f t="shared" si="28"/>
        <v>13765.329936075344</v>
      </c>
      <c r="AF45" s="16">
        <f>AF43-AF34</f>
        <v>-6308.8073981459311</v>
      </c>
      <c r="AG45" s="2" t="s">
        <v>23</v>
      </c>
    </row>
    <row r="46" spans="2:36" ht="15" x14ac:dyDescent="0.25">
      <c r="B46" s="18" t="s">
        <v>24</v>
      </c>
      <c r="C46" s="19">
        <f>SUM($C$45:C45)</f>
        <v>9856.3727272727265</v>
      </c>
      <c r="D46" s="19">
        <f>SUM($C$45:D45)</f>
        <v>19930.973826446279</v>
      </c>
      <c r="E46" s="19">
        <f>SUM($C$45:E45)</f>
        <v>-6665.7891735537269</v>
      </c>
      <c r="F46" s="19">
        <f>SUM($C$45:F45)</f>
        <v>497.83198644629738</v>
      </c>
      <c r="G46" s="19">
        <f>SUM($C$45:G45)</f>
        <v>7822.730341138842</v>
      </c>
      <c r="H46" s="19">
        <f>SUM($C$45:H45)</f>
        <v>15309.715662853865</v>
      </c>
      <c r="I46" s="19">
        <f>SUM($C$45:I45)</f>
        <v>22967.319832286856</v>
      </c>
      <c r="J46" s="19">
        <f>SUM($C$45:J45)</f>
        <v>30804.097187446954</v>
      </c>
      <c r="K46" s="19">
        <f>SUM($C$45:K45)</f>
        <v>38828.640056410441</v>
      </c>
      <c r="L46" s="19">
        <f>SUM($C$45:L45)</f>
        <v>47049.593810481965</v>
      </c>
      <c r="M46" s="19">
        <f>SUM($C$45:M45)</f>
        <v>55475.67148354862</v>
      </c>
      <c r="N46" s="19">
        <f>SUM($C$45:N45)</f>
        <v>64115.668000956546</v>
      </c>
      <c r="O46" s="19">
        <f>SUM($C$45:O45)</f>
        <v>72978.47405895374</v>
      </c>
      <c r="P46" s="19">
        <f>SUM($C$45:P45)</f>
        <v>82073.089693617236</v>
      </c>
      <c r="Q46" s="19">
        <f>SUM($C$45:Q45)</f>
        <v>91408.637576206296</v>
      </c>
      <c r="R46" s="19">
        <f>SUM($C$45:R45)</f>
        <v>100994.37607004774</v>
      </c>
      <c r="S46" s="19">
        <f>SUM($C$45:S45)</f>
        <v>110839.71208235713</v>
      </c>
      <c r="T46" s="19">
        <f>SUM($C$45:T45)</f>
        <v>120954.21374281969</v>
      </c>
      <c r="U46" s="19">
        <f>SUM($C$45:U45)</f>
        <v>131347.62293929377</v>
      </c>
      <c r="V46" s="19">
        <f>SUM($C$45:V45)</f>
        <v>142029.86773964716</v>
      </c>
      <c r="W46" s="19">
        <f>SUM($C$45:W45)</f>
        <v>153011.07472748804</v>
      </c>
      <c r="X46" s="19">
        <f>SUM($C$45:X45)</f>
        <v>164301.58127840166</v>
      </c>
      <c r="Y46" s="19">
        <f>SUM($C$45:Y45)</f>
        <v>175911.94780224323</v>
      </c>
      <c r="Z46" s="19">
        <f>SUM($C$45:Z45)</f>
        <v>187852.96997606603</v>
      </c>
      <c r="AA46" s="19">
        <f>SUM($C$45:AA45)</f>
        <v>200135.69099137076</v>
      </c>
      <c r="AB46" s="19">
        <f>SUM($C$45:AB45)</f>
        <v>212771.41383854847</v>
      </c>
      <c r="AC46" s="19">
        <f>SUM($C$45:AC45)</f>
        <v>225771.71365064723</v>
      </c>
      <c r="AD46" s="19">
        <f>SUM($C$45:AD45)</f>
        <v>239148.45012791886</v>
      </c>
      <c r="AE46" s="19">
        <f>SUM($C$45:AE45)</f>
        <v>252913.7800639942</v>
      </c>
      <c r="AF46" s="19">
        <f>SUM($C$45:AF45)</f>
        <v>246604.97266584827</v>
      </c>
      <c r="AG46" s="18" t="s">
        <v>24</v>
      </c>
      <c r="AJ46" s="16"/>
    </row>
    <row r="47" spans="2:36" ht="15" x14ac:dyDescent="0.25">
      <c r="B47" s="18" t="s">
        <v>25</v>
      </c>
      <c r="C47" s="10">
        <f>(C46/$C$15+1)^(1/C$3)-1</f>
        <v>9.8563727272727331E-2</v>
      </c>
      <c r="D47" s="10">
        <f t="shared" ref="D47:AF47" si="29">(D46/$C$15+1)^(1/D$3)-1</f>
        <v>9.5130009754304412E-2</v>
      </c>
      <c r="E47" s="10">
        <f t="shared" si="29"/>
        <v>-2.2732131436713154E-2</v>
      </c>
      <c r="F47" s="10">
        <f t="shared" si="29"/>
        <v>1.2422632215700613E-3</v>
      </c>
      <c r="G47" s="10">
        <f t="shared" si="29"/>
        <v>1.5177690162493152E-2</v>
      </c>
      <c r="H47" s="10">
        <f t="shared" si="29"/>
        <v>2.4026000072051579E-2</v>
      </c>
      <c r="I47" s="10">
        <f t="shared" si="29"/>
        <v>2.9975990386942541E-2</v>
      </c>
      <c r="J47" s="10">
        <f t="shared" si="29"/>
        <v>3.4136027500085708E-2</v>
      </c>
      <c r="K47" s="10">
        <f t="shared" si="29"/>
        <v>3.7124772206188261E-2</v>
      </c>
      <c r="L47" s="10">
        <f t="shared" si="29"/>
        <v>3.9313055834209854E-2</v>
      </c>
      <c r="M47" s="10">
        <f t="shared" si="29"/>
        <v>4.09355919107528E-2</v>
      </c>
      <c r="N47" s="10">
        <f t="shared" si="29"/>
        <v>4.214745047488333E-2</v>
      </c>
      <c r="O47" s="10">
        <f t="shared" si="29"/>
        <v>4.3054693555594437E-2</v>
      </c>
      <c r="P47" s="10">
        <f t="shared" si="29"/>
        <v>4.3731962041117844E-2</v>
      </c>
      <c r="Q47" s="10">
        <f t="shared" si="29"/>
        <v>4.4233052272442119E-2</v>
      </c>
      <c r="R47" s="10">
        <f t="shared" si="29"/>
        <v>4.4597528845426337E-2</v>
      </c>
      <c r="S47" s="10">
        <f t="shared" si="29"/>
        <v>4.4854997767752813E-2</v>
      </c>
      <c r="T47" s="10">
        <f t="shared" si="29"/>
        <v>4.5027947094862686E-2</v>
      </c>
      <c r="U47" s="10">
        <f t="shared" si="29"/>
        <v>4.5133682290998456E-2</v>
      </c>
      <c r="V47" s="10">
        <f t="shared" si="29"/>
        <v>4.5185673524973824E-2</v>
      </c>
      <c r="W47" s="10">
        <f t="shared" si="29"/>
        <v>4.5194511592417719E-2</v>
      </c>
      <c r="X47" s="10">
        <f t="shared" si="29"/>
        <v>4.5168597717158088E-2</v>
      </c>
      <c r="Y47" s="10">
        <f t="shared" si="29"/>
        <v>4.5114648901527721E-2</v>
      </c>
      <c r="Z47" s="10">
        <f t="shared" si="29"/>
        <v>4.5038073216380203E-2</v>
      </c>
      <c r="AA47" s="10">
        <f t="shared" si="29"/>
        <v>4.4943251950420482E-2</v>
      </c>
      <c r="AB47" s="10">
        <f t="shared" si="29"/>
        <v>4.4833754114507407E-2</v>
      </c>
      <c r="AC47" s="10">
        <f t="shared" si="29"/>
        <v>4.4712501185121933E-2</v>
      </c>
      <c r="AD47" s="10">
        <f t="shared" si="29"/>
        <v>4.4581894812441236E-2</v>
      </c>
      <c r="AE47" s="10">
        <f t="shared" si="29"/>
        <v>4.4443916666941474E-2</v>
      </c>
      <c r="AF47" s="10">
        <f t="shared" si="29"/>
        <v>4.2304212473820879E-2</v>
      </c>
      <c r="AG47" s="18" t="s">
        <v>25</v>
      </c>
    </row>
    <row r="48" spans="2:36" ht="15" x14ac:dyDescent="0.25">
      <c r="C48" s="16"/>
      <c r="D48" s="16"/>
      <c r="E48" s="16"/>
    </row>
    <row r="49" spans="1:35" x14ac:dyDescent="0.2">
      <c r="B49" s="3" t="s">
        <v>27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3" t="s">
        <v>27</v>
      </c>
      <c r="AH49" s="14"/>
      <c r="AI49" s="14"/>
    </row>
    <row r="50" spans="1:35" ht="15" x14ac:dyDescent="0.25">
      <c r="B50" s="2" t="s">
        <v>28</v>
      </c>
      <c r="C50" s="21">
        <v>0.06</v>
      </c>
    </row>
    <row r="51" spans="1:35" ht="15" x14ac:dyDescent="0.25">
      <c r="A51" s="16"/>
      <c r="B51" s="2" t="s">
        <v>8</v>
      </c>
      <c r="C51" s="16">
        <f>C25/(1+$C$50)^C$3</f>
        <v>5745.2830188679245</v>
      </c>
      <c r="D51" s="16">
        <f t="shared" ref="D51:AE51" si="30">D25/(1+$C$50)^D$3</f>
        <v>5582.6806692773225</v>
      </c>
      <c r="E51" s="16">
        <f t="shared" si="30"/>
        <v>5424.6802729770206</v>
      </c>
      <c r="F51" s="16">
        <f t="shared" si="30"/>
        <v>3479.9835713437496</v>
      </c>
      <c r="G51" s="16">
        <f t="shared" si="30"/>
        <v>3381.493470267983</v>
      </c>
      <c r="H51" s="16">
        <f t="shared" si="30"/>
        <v>3285.7908248830399</v>
      </c>
      <c r="I51" s="16">
        <f t="shared" si="30"/>
        <v>3192.7967449335197</v>
      </c>
      <c r="J51" s="16">
        <f t="shared" si="30"/>
        <v>3102.4345729071001</v>
      </c>
      <c r="K51" s="16">
        <f t="shared" si="30"/>
        <v>3014.6298208436915</v>
      </c>
      <c r="L51" s="16">
        <f t="shared" si="30"/>
        <v>2929.3101089330212</v>
      </c>
      <c r="M51" s="16">
        <f t="shared" si="30"/>
        <v>2846.4051058500104</v>
      </c>
      <c r="N51" s="16">
        <f t="shared" si="30"/>
        <v>2765.8464707787839</v>
      </c>
      <c r="O51" s="16">
        <f t="shared" si="30"/>
        <v>2687.5677970774982</v>
      </c>
      <c r="P51" s="16">
        <f t="shared" si="30"/>
        <v>2611.5045575375689</v>
      </c>
      <c r="Q51" s="16">
        <f t="shared" si="30"/>
        <v>2537.5940511921654</v>
      </c>
      <c r="R51" s="16">
        <f t="shared" si="30"/>
        <v>2465.7753516301241</v>
      </c>
      <c r="S51" s="16">
        <f t="shared" si="30"/>
        <v>2395.9892567726674</v>
      </c>
      <c r="T51" s="16">
        <f t="shared" si="30"/>
        <v>2328.1782400715542</v>
      </c>
      <c r="U51" s="16">
        <f t="shared" si="30"/>
        <v>2262.286403088397</v>
      </c>
      <c r="V51" s="16">
        <f t="shared" si="30"/>
        <v>2198.259429416084</v>
      </c>
      <c r="W51" s="16">
        <f t="shared" si="30"/>
        <v>2136.0445399043083</v>
      </c>
      <c r="X51" s="16">
        <f t="shared" si="30"/>
        <v>2075.5904491522988</v>
      </c>
      <c r="Y51" s="16">
        <f t="shared" si="30"/>
        <v>2016.8473232328945</v>
      </c>
      <c r="Z51" s="16">
        <f t="shared" si="30"/>
        <v>1959.7667386130959</v>
      </c>
      <c r="AA51" s="16">
        <f t="shared" si="30"/>
        <v>1904.3016422372543</v>
      </c>
      <c r="AB51" s="16">
        <f t="shared" si="30"/>
        <v>1850.4063127399734</v>
      </c>
      <c r="AC51" s="16">
        <f t="shared" si="30"/>
        <v>1798.0363227567664</v>
      </c>
      <c r="AD51" s="16">
        <f t="shared" si="30"/>
        <v>1747.1485023013868</v>
      </c>
      <c r="AE51" s="16">
        <f t="shared" si="30"/>
        <v>1697.700903179649</v>
      </c>
      <c r="AF51" s="16">
        <f>AF25/(1+$C$50)^AF$3</f>
        <v>27943.811950095791</v>
      </c>
      <c r="AG51" s="2" t="s">
        <v>8</v>
      </c>
    </row>
    <row r="52" spans="1:35" ht="15" x14ac:dyDescent="0.25">
      <c r="B52" s="2" t="s">
        <v>26</v>
      </c>
      <c r="C52" s="16">
        <f>C44/(1+$C$50)^C$3</f>
        <v>6468.2761578044592</v>
      </c>
      <c r="D52" s="16">
        <f t="shared" ref="D52:AE52" si="31">D44/(1+$C$50)^D$3</f>
        <v>6216.2701131840086</v>
      </c>
      <c r="E52" s="16">
        <f t="shared" si="31"/>
        <v>6172.9120347669559</v>
      </c>
      <c r="F52" s="16">
        <f t="shared" si="31"/>
        <v>3959.9813053221974</v>
      </c>
      <c r="G52" s="16">
        <f t="shared" si="31"/>
        <v>3807.8298307758478</v>
      </c>
      <c r="H52" s="16">
        <f t="shared" si="31"/>
        <v>3659.4130487670241</v>
      </c>
      <c r="I52" s="16">
        <f t="shared" si="31"/>
        <v>3519.9378478931026</v>
      </c>
      <c r="J52" s="16">
        <f t="shared" si="31"/>
        <v>3388.5981710212409</v>
      </c>
      <c r="K52" s="16">
        <f t="shared" si="31"/>
        <v>3264.6752740576467</v>
      </c>
      <c r="L52" s="16">
        <f t="shared" si="31"/>
        <v>3147.5277316559236</v>
      </c>
      <c r="M52" s="16">
        <f t="shared" si="31"/>
        <v>3036.5826032705836</v>
      </c>
      <c r="N52" s="16">
        <f t="shared" si="31"/>
        <v>2931.3276243672617</v>
      </c>
      <c r="O52" s="16">
        <f t="shared" si="31"/>
        <v>2831.3043033650024</v>
      </c>
      <c r="P52" s="16">
        <f t="shared" si="31"/>
        <v>2736.1018188112735</v>
      </c>
      <c r="Q52" s="16">
        <f t="shared" si="31"/>
        <v>2645.3516235915245</v>
      </c>
      <c r="R52" s="16">
        <f t="shared" si="31"/>
        <v>2558.7226738416261</v>
      </c>
      <c r="S52" s="16">
        <f t="shared" si="31"/>
        <v>2475.9172098307017</v>
      </c>
      <c r="T52" s="16">
        <f t="shared" si="31"/>
        <v>2396.6670245615196</v>
      </c>
      <c r="U52" s="16">
        <f t="shared" si="31"/>
        <v>2320.7301633262964</v>
      </c>
      <c r="V52" s="16">
        <f t="shared" si="31"/>
        <v>2247.8880040729073</v>
      </c>
      <c r="W52" s="16">
        <f t="shared" si="31"/>
        <v>2177.9426742818628</v>
      </c>
      <c r="X52" s="16">
        <f t="shared" si="31"/>
        <v>2110.7147652181484</v>
      </c>
      <c r="Y52" s="16">
        <f t="shared" si="31"/>
        <v>2046.0413089834929</v>
      </c>
      <c r="Z52" s="16">
        <f>Z44/(1+$C$50)^Z$3</f>
        <v>1983.7739878242335</v>
      </c>
      <c r="AA52" s="16">
        <f t="shared" si="31"/>
        <v>1923.7775487095525</v>
      </c>
      <c r="AB52" s="16">
        <f t="shared" si="31"/>
        <v>1865.9283993394274</v>
      </c>
      <c r="AC52" s="16">
        <f t="shared" si="31"/>
        <v>1810.1133645194723</v>
      </c>
      <c r="AD52" s="16">
        <f t="shared" si="31"/>
        <v>1756.2285842937949</v>
      </c>
      <c r="AE52" s="16">
        <f t="shared" si="31"/>
        <v>1704.1785373947521</v>
      </c>
      <c r="AF52" s="16">
        <f>AF44/(1+$C$50)^AF$3</f>
        <v>25989.46704331298</v>
      </c>
      <c r="AG52" s="2" t="s">
        <v>26</v>
      </c>
    </row>
    <row r="54" spans="1:35" ht="15" x14ac:dyDescent="0.25">
      <c r="B54" s="18" t="s">
        <v>29</v>
      </c>
      <c r="C54" s="19">
        <f>SUM(C51:AF51)</f>
        <v>109368.14442286265</v>
      </c>
    </row>
    <row r="55" spans="1:35" ht="15" x14ac:dyDescent="0.25">
      <c r="B55" s="3" t="s">
        <v>30</v>
      </c>
      <c r="C55" s="13">
        <f>SUM(C52:AF52)</f>
        <v>113154.18077816481</v>
      </c>
      <c r="D55" s="14"/>
    </row>
    <row r="61" spans="1:35" ht="15" x14ac:dyDescent="0.25">
      <c r="C61" s="16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Calculation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Lobov;Vsevolod Lobov</dc:creator>
  <cp:lastModifiedBy>Lobov</cp:lastModifiedBy>
  <dcterms:created xsi:type="dcterms:W3CDTF">2022-08-15T10:31:50Z</dcterms:created>
  <dcterms:modified xsi:type="dcterms:W3CDTF">2022-08-15T10:50:35Z</dcterms:modified>
</cp:coreProperties>
</file>